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70" windowWidth="19320" windowHeight="6615" activeTab="0"/>
  </bookViews>
  <sheets>
    <sheet name="Krycí list rozpočtu" sheetId="1" r:id="rId1"/>
    <sheet name="Rekapitulace" sheetId="2" r:id="rId2"/>
    <sheet name="Položky" sheetId="3" r:id="rId3"/>
  </sheets>
  <definedNames>
    <definedName name="cisloobjektu">'Krycí list rozpočtu'!$A$5</definedName>
    <definedName name="cislostavby">'Krycí list rozpočtu'!$A$7</definedName>
    <definedName name="Datum">'Krycí list rozpočtu'!$B$27</definedName>
    <definedName name="Dil">'Rekapitulace'!$A$6</definedName>
    <definedName name="Dodavka">'Rekapitulace'!$G$24</definedName>
    <definedName name="Dodavka0">'Položky'!#REF!</definedName>
    <definedName name="HSV">'Rekapitulace'!$E$24</definedName>
    <definedName name="HSV0">'Položky'!#REF!</definedName>
    <definedName name="HZS">'Rekapitulace'!$I$24</definedName>
    <definedName name="HZS0">'Položky'!#REF!</definedName>
    <definedName name="JKSO">'Krycí list rozpočtu'!$G$2</definedName>
    <definedName name="MJ">'Krycí list rozpočtu'!$G$5</definedName>
    <definedName name="Mont">'Rekapitulace'!$H$24</definedName>
    <definedName name="Montaz0">'Položky'!#REF!</definedName>
    <definedName name="NazevDilu">'Rekapitulace'!$B$6</definedName>
    <definedName name="nazevobjektu">'Krycí list rozpočtu'!$C$5</definedName>
    <definedName name="nazevstavby">'Krycí list rozpočtu'!$C$7</definedName>
    <definedName name="_xlnm.Print_Titles" localSheetId="2">'Položky'!$1:$6</definedName>
    <definedName name="_xlnm.Print_Titles" localSheetId="1">'Rekapitulace'!$1:$6</definedName>
    <definedName name="Objednatel">'Krycí list rozpočtu'!$C$10</definedName>
    <definedName name="_xlnm.Print_Area" localSheetId="0">'Krycí list rozpočtu'!$A$1:$G$45</definedName>
    <definedName name="_xlnm.Print_Area" localSheetId="2">'Položky'!$A$1:$G$158</definedName>
    <definedName name="_xlnm.Print_Area" localSheetId="1">'Rekapitulace'!$A$1:$I$30</definedName>
    <definedName name="PocetMJ">'Krycí list rozpočtu'!$G$6</definedName>
    <definedName name="Poznamka">'Krycí list rozpočtu'!$B$37</definedName>
    <definedName name="Projektant">'Krycí list rozpočtu'!$C$8</definedName>
    <definedName name="PSV">'Rekapitulace'!$F$24</definedName>
    <definedName name="PSV0">'Položky'!#REF!</definedName>
    <definedName name="SazbaDPH1">'Krycí list rozpočtu'!$C$30</definedName>
    <definedName name="SazbaDPH2">'Krycí list rozpočtu'!$C$32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'Rekapitulace'!$H$30</definedName>
    <definedName name="VRNKc">'Rekapitulace'!$E$29</definedName>
    <definedName name="VRNnazev">'Rekapitulace'!$A$29</definedName>
    <definedName name="VRNproc">'Rekapitulace'!$F$29</definedName>
    <definedName name="VRNzakl">'Rekapitulace'!$G$29</definedName>
    <definedName name="Zakazka">'Krycí list rozpočtu'!$G$11</definedName>
    <definedName name="Zaklad22">'Krycí list rozpočtu'!$F$32</definedName>
    <definedName name="Zaklad5">'Krycí list rozpočtu'!$F$30</definedName>
    <definedName name="Zhotovitel">'Krycí list rozpočtu'!$C$11:$E$11</definedName>
  </definedNames>
  <calcPr fullCalcOnLoad="1"/>
</workbook>
</file>

<file path=xl/sharedStrings.xml><?xml version="1.0" encoding="utf-8"?>
<sst xmlns="http://schemas.openxmlformats.org/spreadsheetml/2006/main" count="419" uniqueCount="258">
  <si>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</si>
  <si>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</si>
  <si>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</si>
  <si>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</si>
  <si>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</si>
  <si>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</si>
  <si>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</si>
  <si>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</si>
  <si>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</si>
  <si>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</si>
  <si>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</si>
  <si>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</si>
  <si>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</si>
  <si>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</si>
  <si>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</si>
  <si>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</si>
  <si>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</si>
  <si>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</si>
  <si>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</si>
  <si>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</si>
  <si>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</si>
  <si>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</si>
  <si>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</si>
  <si>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</si>
  <si>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</si>
  <si>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</si>
  <si>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</si>
  <si>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</si>
  <si>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</si>
  <si>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</si>
  <si>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</si>
  <si>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</si>
  <si>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</si>
  <si>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</si>
  <si>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</si>
  <si>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</si>
  <si>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</si>
  <si>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</si>
  <si>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</si>
  <si>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</si>
  <si>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</si>
  <si>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</si>
  <si>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</si>
  <si>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</si>
  <si>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</si>
  <si>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</si>
  <si>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</si>
  <si>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</si>
  <si>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</si>
  <si>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</si>
  <si>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</si>
  <si>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</si>
  <si>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</si>
  <si>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</si>
  <si>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</si>
  <si>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</si>
  <si>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</si>
  <si>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</si>
  <si>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</si>
  <si>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</si>
  <si>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</si>
  <si>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</si>
  <si>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</si>
  <si>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</si>
  <si>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</si>
  <si>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</si>
  <si>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</si>
  <si>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</si>
  <si>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</si>
  <si>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</si>
  <si>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</si>
  <si>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</si>
  <si>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</si>
  <si>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</si>
  <si>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</si>
  <si>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</si>
  <si>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</si>
  <si>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01</t>
  </si>
  <si>
    <t>011</t>
  </si>
  <si>
    <t>Přípravné a přidružené práce</t>
  </si>
  <si>
    <t>11</t>
  </si>
  <si>
    <t>Přípravné a přidružené práce 2,5% z HSV - nevyrozpočtovatelné detaily</t>
  </si>
  <si>
    <t>m3</t>
  </si>
  <si>
    <t>Mezisoučet</t>
  </si>
  <si>
    <t>t</t>
  </si>
  <si>
    <t>m2</t>
  </si>
  <si>
    <t>místnosti 111, 110, 109, 121, 114, 113, 112:</t>
  </si>
  <si>
    <t>2,07+1,20+1,35+1,66+1,23+2,25</t>
  </si>
  <si>
    <t>63</t>
  </si>
  <si>
    <t>Podlahy a podlahové konstrukce</t>
  </si>
  <si>
    <t>631313611R00</t>
  </si>
  <si>
    <t xml:space="preserve">Mazanina betonová tl. 8 - 12 cm B 20 (C 16/20) </t>
  </si>
  <si>
    <t>u oddílu 96 místnosti značeny dle výkresu bouracích prací:</t>
  </si>
  <si>
    <t>109-113:</t>
  </si>
  <si>
    <t>0,1*(2,07+1,2+1,35+1,66+1,23+2,25)</t>
  </si>
  <si>
    <t>631319163R00</t>
  </si>
  <si>
    <t>Příplatek za konečnou úpravu mazanin tl. 12 cm pod stěrkovou hydroizolaci</t>
  </si>
  <si>
    <t>94</t>
  </si>
  <si>
    <t>Lešení a stavební výtahy</t>
  </si>
  <si>
    <t>941955001R00</t>
  </si>
  <si>
    <t>95</t>
  </si>
  <si>
    <t>Dokončovací konstrukce na pozemních stavbách</t>
  </si>
  <si>
    <t>952901111R00</t>
  </si>
  <si>
    <t xml:space="preserve">Vyčištění budov o výšce podlaží do 4 m </t>
  </si>
  <si>
    <t>místnosti:</t>
  </si>
  <si>
    <t>102:</t>
  </si>
  <si>
    <t>12,68-3,0*1,97</t>
  </si>
  <si>
    <t>106, 107:</t>
  </si>
  <si>
    <t>4,68+5,92</t>
  </si>
  <si>
    <t>105:</t>
  </si>
  <si>
    <t>4,97</t>
  </si>
  <si>
    <t>115-120:</t>
  </si>
  <si>
    <t>5,41+18,1+40,08+30,17</t>
  </si>
  <si>
    <t>95-01</t>
  </si>
  <si>
    <t>Zednické výpomoci pro řemesla 2,5 % z HSV</t>
  </si>
  <si>
    <t>soub</t>
  </si>
  <si>
    <t>m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</si>
  <si>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</si>
  <si>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</si>
  <si>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</si>
  <si>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</si>
  <si>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</si>
  <si>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</si>
  <si>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711212002RT1</t>
  </si>
  <si>
    <t>Stěrka hydroizolační těsnicí hmotou Aquafin 2K (fa Schömburg), proti vlhkosti</t>
  </si>
  <si>
    <t>(2,07+1,20+1,35+1,66+1,23+2,25)*1,5</t>
  </si>
  <si>
    <t>998711203R00</t>
  </si>
  <si>
    <t xml:space="preserve">Přesun hmot pro izolace proti vodě, výšky do 60 m </t>
  </si>
  <si>
    <t>766</t>
  </si>
  <si>
    <t>Konstrukce truhlářské</t>
  </si>
  <si>
    <t>T/01</t>
  </si>
  <si>
    <t>998766203R00</t>
  </si>
  <si>
    <t xml:space="preserve">Přesun hmot pro truhlářské konstr., výšky do 24 m </t>
  </si>
  <si>
    <t>771</t>
  </si>
  <si>
    <t>Podlahy z dlaždic a obklady</t>
  </si>
  <si>
    <t>771579791R00</t>
  </si>
  <si>
    <t xml:space="preserve">Příplatek za plochu podlah keram. do 5 m2 jednotl. </t>
  </si>
  <si>
    <t>řešeny místnosti 111, 110, 109, 121, 114, 113, 112:</t>
  </si>
  <si>
    <t>4,68</t>
  </si>
  <si>
    <t>771571107R99</t>
  </si>
  <si>
    <t>D + M podlah keram. mat 300,-Kč/m2 ne na koso a bez ozdobných prvků</t>
  </si>
  <si>
    <t>D + M  keram. soklu mat 300,-Kč/m2 vč. ukončovacího profilu</t>
  </si>
  <si>
    <t>mb</t>
  </si>
  <si>
    <t>1,97*2+5,75*2</t>
  </si>
  <si>
    <t>1,2*2+1,37*2+3,75*4</t>
  </si>
  <si>
    <t>998771203R00</t>
  </si>
  <si>
    <t xml:space="preserve">Přesun hmot pro podlahy z dlaždic, výšky do 24 m </t>
  </si>
  <si>
    <t>776</t>
  </si>
  <si>
    <t>Podlahy povlakové</t>
  </si>
  <si>
    <t>776-01</t>
  </si>
  <si>
    <t>777</t>
  </si>
  <si>
    <t>Podlahy ze syntetických hmot</t>
  </si>
  <si>
    <t>777553210RAA</t>
  </si>
  <si>
    <t>998777203R00</t>
  </si>
  <si>
    <t xml:space="preserve">Přesun hmot pro podlahy syntetické, výšky do 24 m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</si>
  <si>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</si>
  <si>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</si>
  <si>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</si>
  <si>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</si>
  <si>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</si>
  <si>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>Příplatek k odvozu za každý další 1 km předpoklad do 20km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</si>
  <si>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</si>
  <si>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</si>
  <si>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</si>
  <si>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</si>
  <si>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979087212R00</t>
  </si>
  <si>
    <t xml:space="preserve">Nakládání suti na dopravní prostředky </t>
  </si>
  <si>
    <t>979990001R00</t>
  </si>
  <si>
    <t xml:space="preserve">Poplatek za skládku stavební suti </t>
  </si>
  <si>
    <t>D + M zátěžový koberec , vč. kobercové lišty</t>
  </si>
  <si>
    <t xml:space="preserve">Vyrovnání podlah, samonivel. hmota  tl.10mm </t>
  </si>
  <si>
    <t>9_OP</t>
  </si>
  <si>
    <t>Doplnění oplocení</t>
  </si>
  <si>
    <t>338171122R00</t>
  </si>
  <si>
    <t xml:space="preserve">Osazení sloupků plot.ocel. do 2,6 m, zabet.C 20/25 </t>
  </si>
  <si>
    <t>kus</t>
  </si>
  <si>
    <t>914110R04</t>
  </si>
  <si>
    <t xml:space="preserve">Sloupek l 250mm </t>
  </si>
  <si>
    <t>TR 060/235_100</t>
  </si>
  <si>
    <t>D + M Plech trapézový vč. překrytí, prořezu a spoj. materiálu</t>
  </si>
  <si>
    <t>998767203R00</t>
  </si>
  <si>
    <t xml:space="preserve">Přesun hmot pro zámečnické konstr., výšky do 24 m </t>
  </si>
  <si>
    <t>9_ZD</t>
  </si>
  <si>
    <t>Doplnění zámkové dlažby</t>
  </si>
  <si>
    <t>174101102R00</t>
  </si>
  <si>
    <t xml:space="preserve">Zásyp ruční se zhutněním </t>
  </si>
  <si>
    <t>979092111RXX</t>
  </si>
  <si>
    <t xml:space="preserve">Odstranění suti a výkopku </t>
  </si>
  <si>
    <t>599000010RA0</t>
  </si>
  <si>
    <t>599000010Rxx</t>
  </si>
  <si>
    <t>58337213</t>
  </si>
  <si>
    <t>Štěrkopísek frakce 16-32 Z</t>
  </si>
  <si>
    <t>5*1,1</t>
  </si>
  <si>
    <t>766694122R00</t>
  </si>
  <si>
    <t xml:space="preserve">Montáž parapetních desek š.nad 30 cm,dl.do 160 cm </t>
  </si>
  <si>
    <t>5. np:</t>
  </si>
  <si>
    <t>5</t>
  </si>
  <si>
    <t>T/02</t>
  </si>
  <si>
    <t>3</t>
  </si>
  <si>
    <t>T/03</t>
  </si>
  <si>
    <t>1. - 5. np:</t>
  </si>
  <si>
    <t>9</t>
  </si>
  <si>
    <t>T/04</t>
  </si>
  <si>
    <t>61187553</t>
  </si>
  <si>
    <t>Deska parapetní dřevěná</t>
  </si>
  <si>
    <t>786</t>
  </si>
  <si>
    <t>Čalounické úpravy</t>
  </si>
  <si>
    <t>786_01</t>
  </si>
  <si>
    <t xml:space="preserve">Žaluzie vnitřní, mechanické ovládání </t>
  </si>
  <si>
    <t>M24</t>
  </si>
  <si>
    <t>VZT</t>
  </si>
  <si>
    <t>STARÁ 25</t>
  </si>
  <si>
    <t>01 STARÁ 25</t>
  </si>
  <si>
    <t>Očištění zpevněných ploch přespárování</t>
  </si>
  <si>
    <t>55</t>
  </si>
  <si>
    <t>95-02</t>
  </si>
  <si>
    <t>Dodávka a montáž  2x OSB deska tl. 18mm vč. přebroušení a přetmelení</t>
  </si>
  <si>
    <t>Doplnění a vyrovnání dřevěnými hranolky v podsypu vč. parozábrany</t>
  </si>
  <si>
    <t>63-01</t>
  </si>
  <si>
    <t>63-02</t>
  </si>
  <si>
    <t>63-03</t>
  </si>
  <si>
    <t>Demontáž stávajících dřevěných  vlysů vč. podkladní vrstvy (záklop)</t>
  </si>
  <si>
    <t>T/05</t>
  </si>
  <si>
    <t>D+M Hliníkové 2kř. otvíravé dveře 1400/2400 prosklené (Connex) vč. zárubně, kování, samozavírače, demontáže a likvidace původních kovových dveří, zednické zapravení</t>
  </si>
  <si>
    <t>Vložkování 2ks komínů - nerezovou flexi přetlakovou vložkou DN80/2x012mm, 2x25m - kompletní kce vč. všech komponentů, 2x revizní zpráva</t>
  </si>
  <si>
    <t>VZT VIZ SAMOSTATNÁ ČÁST PD vč. přívodu a zapojení elektroinstalace</t>
  </si>
  <si>
    <t>95-03</t>
  </si>
  <si>
    <t>95-04</t>
  </si>
  <si>
    <t xml:space="preserve">Dodávka a montáž střešního výlezu bez zateplení </t>
  </si>
  <si>
    <t>Dodávka a montáž střešní lávky</t>
  </si>
  <si>
    <t>T/06</t>
  </si>
  <si>
    <t>D+M plastové okno  800/400 otvíravé sklopné - 5ti komorový profil, izolační dvojsklo  vč. zednického zapravení, demontáže a likvidace původních výplní</t>
  </si>
  <si>
    <t>Přípravné a přídružné práce</t>
  </si>
  <si>
    <t>9-OP</t>
  </si>
  <si>
    <t>Vzduchotechnika</t>
  </si>
  <si>
    <t xml:space="preserve">Lešení lehké pomocné, výška podlahy do 3,8 m </t>
  </si>
  <si>
    <t>Dveře vnitřní 1kř 700/2100 - plné  vč. obložkové zárubně a kování - kompletní konstrukce  (DÝHA DUB) Dodávka vč. montáže</t>
  </si>
  <si>
    <t>Dveře vnitřní 1kř 800/1970- plné vč. obložkové zárubně a kování  - kompletní konstrukce DÝHA DUB. Dodávka vč. montáže</t>
  </si>
  <si>
    <t>Dveře vnitřní 1kř 700/1970- plné vč. obložkové zárubně a kování - kompl. kce -  DÝHA DUB. Dodávka vč. montáže</t>
  </si>
  <si>
    <t>Dveře bezpečnostní BEDEX 1kř 900/2100- EI 30 DP2, bezp. třída 2 vč. bezp. kování ROSTEX R1 (klika-koule), zámek MUL-T-LOCK Lock Case 235, samozavírač. Dodávka vč. montáže a zednického zapravení.</t>
  </si>
  <si>
    <t>Rozebrání a zpětná montáž zpevněných ploch zámková dlažba,  doplněno  40% dlažby nové</t>
  </si>
  <si>
    <t>2</t>
  </si>
  <si>
    <t>před schodištěm a na dvůr:</t>
  </si>
  <si>
    <t>767</t>
  </si>
  <si>
    <t>Konstrukce zámečnické</t>
  </si>
  <si>
    <t>Z/01</t>
  </si>
  <si>
    <t>Kovová mříž na vstupní dveře viz nákres - umělecko-kovářský prvek vč.montáže</t>
  </si>
  <si>
    <t>61</t>
  </si>
  <si>
    <t>Upravy povrchů vnitřní</t>
  </si>
  <si>
    <t>61 Upravy povrchů vnitřní</t>
  </si>
  <si>
    <t>1. PP :</t>
  </si>
  <si>
    <t>Úprava povrchů vnitřní</t>
  </si>
  <si>
    <t>611471413R00</t>
  </si>
  <si>
    <t>Úprava stěn aktiv. štukem s přísadou, tl. 2-3 mm vč. oškrábání a nové malby</t>
  </si>
  <si>
    <t>612451121R00</t>
  </si>
  <si>
    <t>1. pp:</t>
  </si>
  <si>
    <t>Omítka vnitřní zdiva, cementová (MC)</t>
  </si>
  <si>
    <t>Dokončovací práce objektu Brno, Stará 25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</si>
</sst>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53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5" fillId="6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18" fillId="13" borderId="9" applyNumberFormat="0" applyAlignment="0" applyProtection="0"/>
    <xf numFmtId="0" fontId="19" fillId="31" borderId="9" applyNumberFormat="0" applyAlignment="0" applyProtection="0"/>
    <xf numFmtId="0" fontId="20" fillId="31" borderId="10" applyNumberFormat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2" fillId="0" borderId="11" xfId="0" applyFont="1" applyBorder="1" applyAlignment="1">
      <alignment horizontal="centerContinuous" vertical="top"/>
    </xf>
    <xf numFmtId="0" fontId="23" fillId="0" borderId="11" xfId="0" applyFont="1" applyBorder="1" applyAlignment="1">
      <alignment horizontal="centerContinuous"/>
    </xf>
    <xf numFmtId="0" fontId="24" fillId="36" borderId="12" xfId="0" applyFont="1" applyFill="1" applyBorder="1" applyAlignment="1">
      <alignment horizontal="left"/>
    </xf>
    <xf numFmtId="0" fontId="25" fillId="36" borderId="13" xfId="0" applyFont="1" applyFill="1" applyBorder="1" applyAlignment="1">
      <alignment horizontal="centerContinuous"/>
    </xf>
    <xf numFmtId="0" fontId="26" fillId="36" borderId="14" xfId="0" applyFont="1" applyFill="1" applyBorder="1" applyAlignment="1">
      <alignment horizontal="left"/>
    </xf>
    <xf numFmtId="0" fontId="25" fillId="0" borderId="15" xfId="0" applyFont="1" applyBorder="1" applyAlignment="1">
      <alignment/>
    </xf>
    <xf numFmtId="49" fontId="25" fillId="0" borderId="16" xfId="0" applyNumberFormat="1" applyFont="1" applyBorder="1" applyAlignment="1">
      <alignment horizontal="left"/>
    </xf>
    <xf numFmtId="0" fontId="23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 horizontal="left"/>
    </xf>
    <xf numFmtId="0" fontId="24" fillId="0" borderId="17" xfId="0" applyFont="1" applyBorder="1" applyAlignment="1">
      <alignment/>
    </xf>
    <xf numFmtId="49" fontId="25" fillId="0" borderId="21" xfId="0" applyNumberFormat="1" applyFont="1" applyBorder="1" applyAlignment="1">
      <alignment horizontal="left"/>
    </xf>
    <xf numFmtId="49" fontId="24" fillId="36" borderId="17" xfId="0" applyNumberFormat="1" applyFont="1" applyFill="1" applyBorder="1" applyAlignment="1">
      <alignment/>
    </xf>
    <xf numFmtId="49" fontId="23" fillId="36" borderId="18" xfId="0" applyNumberFormat="1" applyFont="1" applyFill="1" applyBorder="1" applyAlignment="1">
      <alignment/>
    </xf>
    <xf numFmtId="0" fontId="24" fillId="36" borderId="19" xfId="0" applyFont="1" applyFill="1" applyBorder="1" applyAlignment="1">
      <alignment/>
    </xf>
    <xf numFmtId="0" fontId="23" fillId="36" borderId="19" xfId="0" applyFont="1" applyFill="1" applyBorder="1" applyAlignment="1">
      <alignment/>
    </xf>
    <xf numFmtId="0" fontId="23" fillId="36" borderId="18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3" fontId="25" fillId="0" borderId="21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36" borderId="22" xfId="0" applyNumberFormat="1" applyFont="1" applyFill="1" applyBorder="1" applyAlignment="1">
      <alignment/>
    </xf>
    <xf numFmtId="49" fontId="23" fillId="36" borderId="23" xfId="0" applyNumberFormat="1" applyFont="1" applyFill="1" applyBorder="1" applyAlignment="1">
      <alignment/>
    </xf>
    <xf numFmtId="0" fontId="24" fillId="36" borderId="0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49" fontId="25" fillId="0" borderId="20" xfId="0" applyNumberFormat="1" applyFont="1" applyBorder="1" applyAlignment="1">
      <alignment horizontal="left"/>
    </xf>
    <xf numFmtId="0" fontId="25" fillId="0" borderId="24" xfId="0" applyFont="1" applyBorder="1" applyAlignment="1">
      <alignment/>
    </xf>
    <xf numFmtId="0" fontId="25" fillId="0" borderId="20" xfId="0" applyNumberFormat="1" applyFont="1" applyBorder="1" applyAlignment="1">
      <alignment/>
    </xf>
    <xf numFmtId="0" fontId="25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20" xfId="0" applyFont="1" applyBorder="1" applyAlignment="1">
      <alignment/>
    </xf>
    <xf numFmtId="0" fontId="25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7" xfId="0" applyFont="1" applyBorder="1" applyAlignment="1">
      <alignment/>
    </xf>
    <xf numFmtId="0" fontId="25" fillId="0" borderId="15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2" fillId="0" borderId="27" xfId="0" applyFont="1" applyBorder="1" applyAlignment="1">
      <alignment horizontal="centerContinuous" vertical="center"/>
    </xf>
    <xf numFmtId="0" fontId="27" fillId="0" borderId="28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24" fillId="36" borderId="30" xfId="0" applyFont="1" applyFill="1" applyBorder="1" applyAlignment="1">
      <alignment horizontal="left"/>
    </xf>
    <xf numFmtId="0" fontId="23" fillId="36" borderId="31" xfId="0" applyFont="1" applyFill="1" applyBorder="1" applyAlignment="1">
      <alignment horizontal="left"/>
    </xf>
    <xf numFmtId="0" fontId="23" fillId="36" borderId="32" xfId="0" applyFont="1" applyFill="1" applyBorder="1" applyAlignment="1">
      <alignment horizontal="centerContinuous"/>
    </xf>
    <xf numFmtId="0" fontId="24" fillId="36" borderId="31" xfId="0" applyFont="1" applyFill="1" applyBorder="1" applyAlignment="1">
      <alignment horizontal="centerContinuous"/>
    </xf>
    <xf numFmtId="0" fontId="23" fillId="36" borderId="31" xfId="0" applyFont="1" applyFill="1" applyBorder="1" applyAlignment="1">
      <alignment horizontal="centerContinuous"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/>
    </xf>
    <xf numFmtId="3" fontId="23" fillId="0" borderId="16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4" xfId="0" applyNumberFormat="1" applyFont="1" applyBorder="1" applyAlignment="1">
      <alignment/>
    </xf>
    <xf numFmtId="0" fontId="23" fillId="0" borderId="13" xfId="0" applyFont="1" applyBorder="1" applyAlignment="1">
      <alignment/>
    </xf>
    <xf numFmtId="3" fontId="23" fillId="0" borderId="19" xfId="0" applyNumberFormat="1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4" xfId="0" applyFont="1" applyBorder="1" applyAlignment="1">
      <alignment shrinkToFit="1"/>
    </xf>
    <xf numFmtId="0" fontId="23" fillId="0" borderId="36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7" xfId="0" applyNumberFormat="1" applyFont="1" applyBorder="1" applyAlignment="1">
      <alignment/>
    </xf>
    <xf numFmtId="0" fontId="23" fillId="0" borderId="38" xfId="0" applyFont="1" applyBorder="1" applyAlignment="1">
      <alignment/>
    </xf>
    <xf numFmtId="3" fontId="23" fillId="0" borderId="39" xfId="0" applyNumberFormat="1" applyFont="1" applyBorder="1" applyAlignment="1">
      <alignment/>
    </xf>
    <xf numFmtId="0" fontId="23" fillId="0" borderId="40" xfId="0" applyFont="1" applyBorder="1" applyAlignment="1">
      <alignment/>
    </xf>
    <xf numFmtId="0" fontId="24" fillId="36" borderId="12" xfId="0" applyFont="1" applyFill="1" applyBorder="1" applyAlignment="1">
      <alignment/>
    </xf>
    <xf numFmtId="0" fontId="24" fillId="36" borderId="14" xfId="0" applyFont="1" applyFill="1" applyBorder="1" applyAlignment="1">
      <alignment/>
    </xf>
    <xf numFmtId="0" fontId="24" fillId="36" borderId="13" xfId="0" applyFont="1" applyFill="1" applyBorder="1" applyAlignment="1">
      <alignment/>
    </xf>
    <xf numFmtId="0" fontId="24" fillId="36" borderId="41" xfId="0" applyFont="1" applyFill="1" applyBorder="1" applyAlignment="1">
      <alignment/>
    </xf>
    <xf numFmtId="0" fontId="24" fillId="36" borderId="42" xfId="0" applyFont="1" applyFill="1" applyBorder="1" applyAlignment="1">
      <alignment/>
    </xf>
    <xf numFmtId="0" fontId="23" fillId="0" borderId="23" xfId="0" applyFont="1" applyBorder="1" applyAlignment="1">
      <alignment/>
    </xf>
    <xf numFmtId="0" fontId="23" fillId="0" borderId="0" xfId="0" applyFont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166" fontId="23" fillId="0" borderId="49" xfId="0" applyNumberFormat="1" applyFont="1" applyBorder="1" applyAlignment="1">
      <alignment horizontal="right"/>
    </xf>
    <xf numFmtId="0" fontId="23" fillId="0" borderId="49" xfId="0" applyFont="1" applyBorder="1" applyAlignment="1">
      <alignment/>
    </xf>
    <xf numFmtId="0" fontId="23" fillId="0" borderId="19" xfId="0" applyFont="1" applyBorder="1" applyAlignment="1">
      <alignment/>
    </xf>
    <xf numFmtId="166" fontId="23" fillId="0" borderId="18" xfId="0" applyNumberFormat="1" applyFont="1" applyBorder="1" applyAlignment="1">
      <alignment horizontal="right"/>
    </xf>
    <xf numFmtId="0" fontId="27" fillId="36" borderId="38" xfId="0" applyFont="1" applyFill="1" applyBorder="1" applyAlignment="1">
      <alignment/>
    </xf>
    <xf numFmtId="0" fontId="27" fillId="36" borderId="39" xfId="0" applyFont="1" applyFill="1" applyBorder="1" applyAlignment="1">
      <alignment/>
    </xf>
    <xf numFmtId="0" fontId="27" fillId="36" borderId="4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4" fillId="0" borderId="50" xfId="65" applyFont="1" applyBorder="1">
      <alignment/>
      <protection/>
    </xf>
    <xf numFmtId="0" fontId="23" fillId="0" borderId="50" xfId="65" applyFont="1" applyBorder="1">
      <alignment/>
      <protection/>
    </xf>
    <xf numFmtId="0" fontId="23" fillId="0" borderId="50" xfId="65" applyFont="1" applyBorder="1" applyAlignment="1">
      <alignment horizontal="right"/>
      <protection/>
    </xf>
    <xf numFmtId="0" fontId="23" fillId="0" borderId="51" xfId="65" applyFont="1" applyBorder="1">
      <alignment/>
      <protection/>
    </xf>
    <xf numFmtId="0" fontId="23" fillId="0" borderId="50" xfId="0" applyNumberFormat="1" applyFont="1" applyBorder="1" applyAlignment="1">
      <alignment horizontal="left"/>
    </xf>
    <xf numFmtId="0" fontId="23" fillId="0" borderId="52" xfId="0" applyNumberFormat="1" applyFont="1" applyBorder="1" applyAlignment="1">
      <alignment/>
    </xf>
    <xf numFmtId="0" fontId="24" fillId="0" borderId="53" xfId="65" applyFont="1" applyBorder="1">
      <alignment/>
      <protection/>
    </xf>
    <xf numFmtId="0" fontId="23" fillId="0" borderId="53" xfId="65" applyFont="1" applyBorder="1">
      <alignment/>
      <protection/>
    </xf>
    <xf numFmtId="0" fontId="23" fillId="0" borderId="53" xfId="65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36" borderId="30" xfId="0" applyNumberFormat="1" applyFont="1" applyFill="1" applyBorder="1" applyAlignment="1">
      <alignment horizontal="center"/>
    </xf>
    <xf numFmtId="0" fontId="24" fillId="36" borderId="31" xfId="0" applyFont="1" applyFill="1" applyBorder="1" applyAlignment="1">
      <alignment horizontal="center"/>
    </xf>
    <xf numFmtId="0" fontId="24" fillId="36" borderId="32" xfId="0" applyFont="1" applyFill="1" applyBorder="1" applyAlignment="1">
      <alignment horizontal="center"/>
    </xf>
    <xf numFmtId="0" fontId="24" fillId="36" borderId="54" xfId="0" applyFont="1" applyFill="1" applyBorder="1" applyAlignment="1">
      <alignment horizontal="center"/>
    </xf>
    <xf numFmtId="0" fontId="24" fillId="36" borderId="55" xfId="0" applyFont="1" applyFill="1" applyBorder="1" applyAlignment="1">
      <alignment horizontal="center"/>
    </xf>
    <xf numFmtId="0" fontId="24" fillId="36" borderId="56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4" xfId="0" applyNumberFormat="1" applyFont="1" applyBorder="1" applyAlignment="1">
      <alignment/>
    </xf>
    <xf numFmtId="0" fontId="24" fillId="36" borderId="30" xfId="0" applyFont="1" applyFill="1" applyBorder="1" applyAlignment="1">
      <alignment/>
    </xf>
    <xf numFmtId="0" fontId="24" fillId="36" borderId="31" xfId="0" applyFont="1" applyFill="1" applyBorder="1" applyAlignment="1">
      <alignment/>
    </xf>
    <xf numFmtId="3" fontId="24" fillId="36" borderId="32" xfId="0" applyNumberFormat="1" applyFont="1" applyFill="1" applyBorder="1" applyAlignment="1">
      <alignment/>
    </xf>
    <xf numFmtId="3" fontId="24" fillId="36" borderId="54" xfId="0" applyNumberFormat="1" applyFont="1" applyFill="1" applyBorder="1" applyAlignment="1">
      <alignment/>
    </xf>
    <xf numFmtId="3" fontId="24" fillId="36" borderId="55" xfId="0" applyNumberFormat="1" applyFont="1" applyFill="1" applyBorder="1" applyAlignment="1">
      <alignment/>
    </xf>
    <xf numFmtId="3" fontId="24" fillId="36" borderId="56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36" borderId="42" xfId="0" applyFont="1" applyFill="1" applyBorder="1" applyAlignment="1">
      <alignment/>
    </xf>
    <xf numFmtId="0" fontId="24" fillId="36" borderId="57" xfId="0" applyFont="1" applyFill="1" applyBorder="1" applyAlignment="1">
      <alignment horizontal="right"/>
    </xf>
    <xf numFmtId="0" fontId="24" fillId="36" borderId="14" xfId="0" applyFont="1" applyFill="1" applyBorder="1" applyAlignment="1">
      <alignment horizontal="right"/>
    </xf>
    <xf numFmtId="0" fontId="24" fillId="36" borderId="13" xfId="0" applyFont="1" applyFill="1" applyBorder="1" applyAlignment="1">
      <alignment horizontal="center"/>
    </xf>
    <xf numFmtId="4" fontId="26" fillId="36" borderId="14" xfId="0" applyNumberFormat="1" applyFont="1" applyFill="1" applyBorder="1" applyAlignment="1">
      <alignment horizontal="right"/>
    </xf>
    <xf numFmtId="4" fontId="26" fillId="36" borderId="42" xfId="0" applyNumberFormat="1" applyFont="1" applyFill="1" applyBorder="1" applyAlignment="1">
      <alignment horizontal="right"/>
    </xf>
    <xf numFmtId="0" fontId="23" fillId="0" borderId="26" xfId="0" applyFont="1" applyBorder="1" applyAlignment="1">
      <alignment/>
    </xf>
    <xf numFmtId="3" fontId="23" fillId="0" borderId="35" xfId="0" applyNumberFormat="1" applyFont="1" applyBorder="1" applyAlignment="1">
      <alignment horizontal="right"/>
    </xf>
    <xf numFmtId="166" fontId="23" fillId="0" borderId="20" xfId="0" applyNumberFormat="1" applyFont="1" applyBorder="1" applyAlignment="1">
      <alignment horizontal="right"/>
    </xf>
    <xf numFmtId="3" fontId="23" fillId="0" borderId="45" xfId="0" applyNumberFormat="1" applyFont="1" applyBorder="1" applyAlignment="1">
      <alignment horizontal="right"/>
    </xf>
    <xf numFmtId="4" fontId="23" fillId="0" borderId="34" xfId="0" applyNumberFormat="1" applyFont="1" applyBorder="1" applyAlignment="1">
      <alignment horizontal="right"/>
    </xf>
    <xf numFmtId="3" fontId="23" fillId="0" borderId="26" xfId="0" applyNumberFormat="1" applyFont="1" applyBorder="1" applyAlignment="1">
      <alignment horizontal="right"/>
    </xf>
    <xf numFmtId="0" fontId="23" fillId="36" borderId="38" xfId="0" applyFont="1" applyFill="1" applyBorder="1" applyAlignment="1">
      <alignment/>
    </xf>
    <xf numFmtId="0" fontId="24" fillId="36" borderId="39" xfId="0" applyFont="1" applyFill="1" applyBorder="1" applyAlignment="1">
      <alignment/>
    </xf>
    <xf numFmtId="0" fontId="23" fillId="36" borderId="39" xfId="0" applyFont="1" applyFill="1" applyBorder="1" applyAlignment="1">
      <alignment/>
    </xf>
    <xf numFmtId="4" fontId="23" fillId="36" borderId="58" xfId="0" applyNumberFormat="1" applyFont="1" applyFill="1" applyBorder="1" applyAlignment="1">
      <alignment/>
    </xf>
    <xf numFmtId="4" fontId="23" fillId="36" borderId="38" xfId="0" applyNumberFormat="1" applyFont="1" applyFill="1" applyBorder="1" applyAlignment="1">
      <alignment/>
    </xf>
    <xf numFmtId="4" fontId="23" fillId="36" borderId="39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65">
      <alignment/>
      <protection/>
    </xf>
    <xf numFmtId="0" fontId="23" fillId="0" borderId="0" xfId="65" applyFont="1">
      <alignment/>
      <protection/>
    </xf>
    <xf numFmtId="0" fontId="32" fillId="0" borderId="0" xfId="65" applyFont="1" applyAlignment="1">
      <alignment horizontal="centerContinuous"/>
      <protection/>
    </xf>
    <xf numFmtId="0" fontId="33" fillId="0" borderId="0" xfId="65" applyFont="1" applyAlignment="1">
      <alignment horizontal="centerContinuous"/>
      <protection/>
    </xf>
    <xf numFmtId="0" fontId="33" fillId="0" borderId="0" xfId="65" applyFont="1" applyAlignment="1">
      <alignment horizontal="right"/>
      <protection/>
    </xf>
    <xf numFmtId="0" fontId="25" fillId="0" borderId="51" xfId="65" applyFont="1" applyBorder="1" applyAlignment="1">
      <alignment horizontal="right"/>
      <protection/>
    </xf>
    <xf numFmtId="0" fontId="25" fillId="0" borderId="0" xfId="65" applyFont="1">
      <alignment/>
      <protection/>
    </xf>
    <xf numFmtId="0" fontId="23" fillId="0" borderId="0" xfId="65" applyFont="1" applyAlignment="1">
      <alignment horizontal="right"/>
      <protection/>
    </xf>
    <xf numFmtId="49" fontId="25" fillId="36" borderId="20" xfId="65" applyNumberFormat="1" applyFont="1" applyFill="1" applyBorder="1">
      <alignment/>
      <protection/>
    </xf>
    <xf numFmtId="0" fontId="25" fillId="36" borderId="18" xfId="65" applyFont="1" applyFill="1" applyBorder="1" applyAlignment="1">
      <alignment horizontal="center"/>
      <protection/>
    </xf>
    <xf numFmtId="0" fontId="25" fillId="36" borderId="18" xfId="65" applyNumberFormat="1" applyFont="1" applyFill="1" applyBorder="1" applyAlignment="1">
      <alignment horizontal="center"/>
      <protection/>
    </xf>
    <xf numFmtId="0" fontId="24" fillId="0" borderId="59" xfId="65" applyFont="1" applyBorder="1" applyAlignment="1">
      <alignment horizontal="center"/>
      <protection/>
    </xf>
    <xf numFmtId="49" fontId="24" fillId="0" borderId="59" xfId="65" applyNumberFormat="1" applyFont="1" applyBorder="1" applyAlignment="1">
      <alignment horizontal="left"/>
      <protection/>
    </xf>
    <xf numFmtId="0" fontId="24" fillId="0" borderId="60" xfId="65" applyFont="1" applyBorder="1">
      <alignment/>
      <protection/>
    </xf>
    <xf numFmtId="0" fontId="23" fillId="0" borderId="19" xfId="65" applyFont="1" applyBorder="1" applyAlignment="1">
      <alignment horizontal="center"/>
      <protection/>
    </xf>
    <xf numFmtId="0" fontId="23" fillId="0" borderId="19" xfId="65" applyNumberFormat="1" applyFont="1" applyBorder="1" applyAlignment="1">
      <alignment horizontal="right"/>
      <protection/>
    </xf>
    <xf numFmtId="0" fontId="34" fillId="0" borderId="0" xfId="65" applyFont="1">
      <alignment/>
      <protection/>
    </xf>
    <xf numFmtId="0" fontId="35" fillId="0" borderId="61" xfId="65" applyFont="1" applyBorder="1" applyAlignment="1">
      <alignment horizontal="center" vertical="top"/>
      <protection/>
    </xf>
    <xf numFmtId="49" fontId="35" fillId="0" borderId="61" xfId="65" applyNumberFormat="1" applyFont="1" applyBorder="1" applyAlignment="1">
      <alignment horizontal="left" vertical="top"/>
      <protection/>
    </xf>
    <xf numFmtId="0" fontId="35" fillId="0" borderId="61" xfId="65" applyFont="1" applyBorder="1" applyAlignment="1">
      <alignment vertical="top" wrapText="1"/>
      <protection/>
    </xf>
    <xf numFmtId="49" fontId="35" fillId="0" borderId="61" xfId="65" applyNumberFormat="1" applyFont="1" applyBorder="1" applyAlignment="1">
      <alignment horizontal="center" shrinkToFit="1"/>
      <protection/>
    </xf>
    <xf numFmtId="4" fontId="35" fillId="0" borderId="61" xfId="65" applyNumberFormat="1" applyFont="1" applyBorder="1" applyAlignment="1">
      <alignment horizontal="right"/>
      <protection/>
    </xf>
    <xf numFmtId="0" fontId="34" fillId="0" borderId="0" xfId="65" applyFont="1">
      <alignment/>
      <protection/>
    </xf>
    <xf numFmtId="0" fontId="25" fillId="0" borderId="59" xfId="65" applyFont="1" applyBorder="1" applyAlignment="1">
      <alignment horizontal="center"/>
      <protection/>
    </xf>
    <xf numFmtId="49" fontId="25" fillId="0" borderId="59" xfId="65" applyNumberFormat="1" applyFont="1" applyBorder="1" applyAlignment="1">
      <alignment horizontal="right"/>
      <protection/>
    </xf>
    <xf numFmtId="4" fontId="36" fillId="37" borderId="62" xfId="65" applyNumberFormat="1" applyFont="1" applyFill="1" applyBorder="1" applyAlignment="1">
      <alignment horizontal="right" wrapText="1"/>
      <protection/>
    </xf>
    <xf numFmtId="0" fontId="23" fillId="36" borderId="20" xfId="65" applyFont="1" applyFill="1" applyBorder="1" applyAlignment="1">
      <alignment horizontal="center"/>
      <protection/>
    </xf>
    <xf numFmtId="49" fontId="38" fillId="36" borderId="20" xfId="65" applyNumberFormat="1" applyFont="1" applyFill="1" applyBorder="1" applyAlignment="1">
      <alignment horizontal="left"/>
      <protection/>
    </xf>
    <xf numFmtId="0" fontId="38" fillId="36" borderId="60" xfId="65" applyFont="1" applyFill="1" applyBorder="1">
      <alignment/>
      <protection/>
    </xf>
    <xf numFmtId="0" fontId="23" fillId="36" borderId="19" xfId="65" applyFont="1" applyFill="1" applyBorder="1" applyAlignment="1">
      <alignment horizontal="center"/>
      <protection/>
    </xf>
    <xf numFmtId="4" fontId="23" fillId="36" borderId="19" xfId="65" applyNumberFormat="1" applyFont="1" applyFill="1" applyBorder="1" applyAlignment="1">
      <alignment horizontal="right"/>
      <protection/>
    </xf>
    <xf numFmtId="3" fontId="0" fillId="0" borderId="0" xfId="65" applyNumberFormat="1">
      <alignment/>
      <protection/>
    </xf>
    <xf numFmtId="0" fontId="0" fillId="0" borderId="0" xfId="65" applyBorder="1">
      <alignment/>
      <protection/>
    </xf>
    <xf numFmtId="0" fontId="39" fillId="0" borderId="0" xfId="65" applyFont="1" applyAlignment="1">
      <alignment/>
      <protection/>
    </xf>
    <xf numFmtId="0" fontId="0" fillId="0" borderId="0" xfId="65" applyAlignment="1">
      <alignment horizontal="right"/>
      <protection/>
    </xf>
    <xf numFmtId="0" fontId="40" fillId="0" borderId="0" xfId="65" applyFont="1" applyBorder="1">
      <alignment/>
      <protection/>
    </xf>
    <xf numFmtId="3" fontId="40" fillId="0" borderId="0" xfId="65" applyNumberFormat="1" applyFont="1" applyBorder="1" applyAlignment="1">
      <alignment horizontal="right"/>
      <protection/>
    </xf>
    <xf numFmtId="0" fontId="39" fillId="0" borderId="0" xfId="65" applyFont="1" applyBorder="1" applyAlignment="1">
      <alignment/>
      <protection/>
    </xf>
    <xf numFmtId="0" fontId="0" fillId="0" borderId="0" xfId="65" applyBorder="1" applyAlignment="1">
      <alignment horizontal="right"/>
      <protection/>
    </xf>
    <xf numFmtId="49" fontId="25" fillId="0" borderId="22" xfId="0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3" fontId="23" fillId="0" borderId="59" xfId="0" applyNumberFormat="1" applyFont="1" applyBorder="1" applyAlignment="1">
      <alignment/>
    </xf>
    <xf numFmtId="3" fontId="23" fillId="0" borderId="63" xfId="0" applyNumberFormat="1" applyFont="1" applyBorder="1" applyAlignment="1">
      <alignment/>
    </xf>
    <xf numFmtId="4" fontId="41" fillId="37" borderId="62" xfId="65" applyNumberFormat="1" applyFont="1" applyFill="1" applyBorder="1" applyAlignment="1">
      <alignment horizontal="right" wrapText="1"/>
      <protection/>
    </xf>
    <xf numFmtId="0" fontId="42" fillId="0" borderId="0" xfId="65" applyFont="1">
      <alignment/>
      <protection/>
    </xf>
    <xf numFmtId="3" fontId="23" fillId="0" borderId="0" xfId="65" applyNumberFormat="1" applyFont="1">
      <alignment/>
      <protection/>
    </xf>
    <xf numFmtId="44" fontId="33" fillId="0" borderId="0" xfId="65" applyNumberFormat="1" applyFont="1" applyAlignment="1">
      <alignment horizontal="centerContinuous"/>
      <protection/>
    </xf>
    <xf numFmtId="44" fontId="23" fillId="0" borderId="50" xfId="65" applyNumberFormat="1" applyFont="1" applyBorder="1" applyAlignment="1">
      <alignment horizontal="left"/>
      <protection/>
    </xf>
    <xf numFmtId="44" fontId="23" fillId="0" borderId="52" xfId="65" applyNumberFormat="1" applyFont="1" applyBorder="1">
      <alignment/>
      <protection/>
    </xf>
    <xf numFmtId="44" fontId="23" fillId="0" borderId="0" xfId="65" applyNumberFormat="1" applyFont="1">
      <alignment/>
      <protection/>
    </xf>
    <xf numFmtId="44" fontId="23" fillId="0" borderId="0" xfId="65" applyNumberFormat="1" applyFont="1" applyAlignment="1">
      <alignment/>
      <protection/>
    </xf>
    <xf numFmtId="44" fontId="25" fillId="36" borderId="18" xfId="65" applyNumberFormat="1" applyFont="1" applyFill="1" applyBorder="1" applyAlignment="1">
      <alignment horizontal="center"/>
      <protection/>
    </xf>
    <xf numFmtId="44" fontId="25" fillId="36" borderId="20" xfId="65" applyNumberFormat="1" applyFont="1" applyFill="1" applyBorder="1" applyAlignment="1">
      <alignment horizontal="center"/>
      <protection/>
    </xf>
    <xf numFmtId="44" fontId="23" fillId="0" borderId="19" xfId="65" applyNumberFormat="1" applyFont="1" applyBorder="1" applyAlignment="1">
      <alignment horizontal="right"/>
      <protection/>
    </xf>
    <xf numFmtId="44" fontId="23" fillId="0" borderId="18" xfId="65" applyNumberFormat="1" applyFont="1" applyBorder="1">
      <alignment/>
      <protection/>
    </xf>
    <xf numFmtId="44" fontId="35" fillId="0" borderId="61" xfId="65" applyNumberFormat="1" applyFont="1" applyBorder="1" applyAlignment="1">
      <alignment horizontal="right"/>
      <protection/>
    </xf>
    <xf numFmtId="44" fontId="35" fillId="0" borderId="61" xfId="65" applyNumberFormat="1" applyFont="1" applyBorder="1">
      <alignment/>
      <protection/>
    </xf>
    <xf numFmtId="44" fontId="23" fillId="36" borderId="18" xfId="65" applyNumberFormat="1" applyFont="1" applyFill="1" applyBorder="1" applyAlignment="1">
      <alignment horizontal="right"/>
      <protection/>
    </xf>
    <xf numFmtId="44" fontId="24" fillId="36" borderId="20" xfId="65" applyNumberFormat="1" applyFont="1" applyFill="1" applyBorder="1">
      <alignment/>
      <protection/>
    </xf>
    <xf numFmtId="44" fontId="36" fillId="0" borderId="23" xfId="0" applyNumberFormat="1" applyFont="1" applyBorder="1" applyAlignment="1">
      <alignment horizontal="right"/>
    </xf>
    <xf numFmtId="44" fontId="0" fillId="0" borderId="0" xfId="65" applyNumberFormat="1">
      <alignment/>
      <protection/>
    </xf>
    <xf numFmtId="44" fontId="0" fillId="0" borderId="0" xfId="65" applyNumberFormat="1" applyBorder="1">
      <alignment/>
      <protection/>
    </xf>
    <xf numFmtId="44" fontId="40" fillId="0" borderId="0" xfId="65" applyNumberFormat="1" applyFont="1" applyBorder="1">
      <alignment/>
      <protection/>
    </xf>
    <xf numFmtId="0" fontId="25" fillId="0" borderId="20" xfId="0" applyFont="1" applyBorder="1" applyAlignment="1">
      <alignment horizontal="left"/>
    </xf>
    <xf numFmtId="0" fontId="25" fillId="0" borderId="60" xfId="0" applyFont="1" applyBorder="1" applyAlignment="1">
      <alignment horizontal="left"/>
    </xf>
    <xf numFmtId="0" fontId="25" fillId="0" borderId="2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3" fillId="0" borderId="38" xfId="0" applyFont="1" applyBorder="1" applyAlignment="1">
      <alignment horizontal="center" shrinkToFit="1"/>
    </xf>
    <xf numFmtId="0" fontId="23" fillId="0" borderId="40" xfId="0" applyFont="1" applyBorder="1" applyAlignment="1">
      <alignment horizontal="center" shrinkToFit="1"/>
    </xf>
    <xf numFmtId="167" fontId="23" fillId="0" borderId="60" xfId="0" applyNumberFormat="1" applyFont="1" applyBorder="1" applyAlignment="1">
      <alignment horizontal="right" indent="2"/>
    </xf>
    <xf numFmtId="167" fontId="23" fillId="0" borderId="25" xfId="0" applyNumberFormat="1" applyFont="1" applyBorder="1" applyAlignment="1">
      <alignment horizontal="right" indent="2"/>
    </xf>
    <xf numFmtId="167" fontId="27" fillId="36" borderId="64" xfId="0" applyNumberFormat="1" applyFont="1" applyFill="1" applyBorder="1" applyAlignment="1">
      <alignment horizontal="right" indent="2"/>
    </xf>
    <xf numFmtId="167" fontId="27" fillId="36" borderId="58" xfId="0" applyNumberFormat="1" applyFont="1" applyFill="1" applyBorder="1" applyAlignment="1">
      <alignment horizontal="right" indent="2"/>
    </xf>
    <xf numFmtId="0" fontId="29" fillId="0" borderId="0" xfId="0" applyFont="1" applyAlignment="1">
      <alignment horizontal="left" vertical="top" wrapText="1"/>
    </xf>
    <xf numFmtId="3" fontId="24" fillId="36" borderId="39" xfId="0" applyNumberFormat="1" applyFont="1" applyFill="1" applyBorder="1" applyAlignment="1">
      <alignment horizontal="right"/>
    </xf>
    <xf numFmtId="3" fontId="24" fillId="36" borderId="58" xfId="0" applyNumberFormat="1" applyFont="1" applyFill="1" applyBorder="1" applyAlignment="1">
      <alignment horizontal="right"/>
    </xf>
    <xf numFmtId="0" fontId="23" fillId="0" borderId="65" xfId="65" applyFont="1" applyBorder="1" applyAlignment="1">
      <alignment horizontal="center"/>
      <protection/>
    </xf>
    <xf numFmtId="0" fontId="23" fillId="0" borderId="66" xfId="65" applyFont="1" applyBorder="1" applyAlignment="1">
      <alignment horizontal="center"/>
      <protection/>
    </xf>
    <xf numFmtId="0" fontId="23" fillId="0" borderId="67" xfId="65" applyFont="1" applyBorder="1" applyAlignment="1">
      <alignment horizontal="center"/>
      <protection/>
    </xf>
    <xf numFmtId="0" fontId="23" fillId="0" borderId="68" xfId="65" applyFont="1" applyBorder="1" applyAlignment="1">
      <alignment horizontal="center"/>
      <protection/>
    </xf>
    <xf numFmtId="0" fontId="23" fillId="0" borderId="69" xfId="65" applyFont="1" applyBorder="1" applyAlignment="1">
      <alignment horizontal="left"/>
      <protection/>
    </xf>
    <xf numFmtId="0" fontId="23" fillId="0" borderId="53" xfId="65" applyFont="1" applyBorder="1" applyAlignment="1">
      <alignment horizontal="left"/>
      <protection/>
    </xf>
    <xf numFmtId="0" fontId="23" fillId="0" borderId="70" xfId="65" applyFont="1" applyBorder="1" applyAlignment="1">
      <alignment horizontal="left"/>
      <protection/>
    </xf>
    <xf numFmtId="49" fontId="36" fillId="37" borderId="71" xfId="65" applyNumberFormat="1" applyFont="1" applyFill="1" applyBorder="1" applyAlignment="1">
      <alignment horizontal="left" wrapText="1"/>
      <protection/>
    </xf>
    <xf numFmtId="49" fontId="36" fillId="37" borderId="72" xfId="65" applyNumberFormat="1" applyFont="1" applyFill="1" applyBorder="1" applyAlignment="1">
      <alignment horizontal="left" wrapText="1"/>
      <protection/>
    </xf>
    <xf numFmtId="0" fontId="31" fillId="0" borderId="0" xfId="65" applyFont="1" applyAlignment="1">
      <alignment horizontal="center"/>
      <protection/>
    </xf>
    <xf numFmtId="49" fontId="23" fillId="0" borderId="67" xfId="65" applyNumberFormat="1" applyFont="1" applyBorder="1" applyAlignment="1">
      <alignment horizontal="center"/>
      <protection/>
    </xf>
    <xf numFmtId="0" fontId="23" fillId="0" borderId="69" xfId="65" applyFont="1" applyBorder="1" applyAlignment="1">
      <alignment horizontal="center" shrinkToFit="1"/>
      <protection/>
    </xf>
    <xf numFmtId="0" fontId="23" fillId="0" borderId="53" xfId="65" applyFont="1" applyBorder="1" applyAlignment="1">
      <alignment horizontal="center" shrinkToFit="1"/>
      <protection/>
    </xf>
    <xf numFmtId="0" fontId="23" fillId="0" borderId="70" xfId="65" applyFont="1" applyBorder="1" applyAlignment="1">
      <alignment horizontal="center" shrinkToFit="1"/>
      <protection/>
    </xf>
    <xf numFmtId="49" fontId="41" fillId="37" borderId="73" xfId="65" applyNumberFormat="1" applyFont="1" applyFill="1" applyBorder="1" applyAlignment="1">
      <alignment horizontal="left" wrapText="1"/>
      <protection/>
    </xf>
    <xf numFmtId="49" fontId="41" fillId="37" borderId="74" xfId="65" applyNumberFormat="1" applyFont="1" applyFill="1" applyBorder="1" applyAlignment="1">
      <alignment horizontal="left" wrapText="1"/>
      <protection/>
    </xf>
    <xf numFmtId="49" fontId="36" fillId="37" borderId="75" xfId="65" applyNumberFormat="1" applyFont="1" applyFill="1" applyBorder="1" applyAlignment="1">
      <alignment horizontal="left" wrapText="1"/>
      <protection/>
    </xf>
    <xf numFmtId="49" fontId="36" fillId="37" borderId="76" xfId="65" applyNumberFormat="1" applyFont="1" applyFill="1" applyBorder="1" applyAlignment="1">
      <alignment horizontal="left" wrapText="1"/>
      <protection/>
    </xf>
    <xf numFmtId="49" fontId="37" fillId="0" borderId="72" xfId="0" applyNumberFormat="1" applyFont="1" applyBorder="1" applyAlignment="1">
      <alignment horizontal="left" wrapText="1"/>
    </xf>
    <xf numFmtId="49" fontId="41" fillId="37" borderId="71" xfId="65" applyNumberFormat="1" applyFont="1" applyFill="1" applyBorder="1" applyAlignment="1">
      <alignment horizontal="left" wrapText="1"/>
      <protection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POL.XLS" xfId="65"/>
    <cellStyle name="Followed Hyperlink" xfId="66"/>
    <cellStyle name="Poznámka" xfId="67"/>
    <cellStyle name="Percent" xfId="68"/>
    <cellStyle name="Propojená buňka" xfId="69"/>
    <cellStyle name="Správ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/>
      <c r="D2" s="5" t="s">
        <v>257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77</v>
      </c>
      <c r="B5" s="16"/>
      <c r="C5" s="17" t="s">
        <v>211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/>
      <c r="B7" s="24"/>
      <c r="C7" s="25" t="s">
        <v>211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208"/>
      <c r="D8" s="208"/>
      <c r="E8" s="209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08">
        <f>Projektant</f>
        <v>0</v>
      </c>
      <c r="D9" s="208"/>
      <c r="E9" s="209"/>
      <c r="F9" s="11"/>
      <c r="G9" s="33"/>
      <c r="H9" s="34"/>
    </row>
    <row r="10" spans="1:8" ht="12.75">
      <c r="A10" s="28" t="s">
        <v>15</v>
      </c>
      <c r="B10" s="11"/>
      <c r="C10" s="208"/>
      <c r="D10" s="208"/>
      <c r="E10" s="208"/>
      <c r="F10" s="35"/>
      <c r="G10" s="36"/>
      <c r="H10" s="37"/>
    </row>
    <row r="11" spans="1:57" ht="13.5" customHeight="1">
      <c r="A11" s="28" t="s">
        <v>16</v>
      </c>
      <c r="B11" s="11"/>
      <c r="C11" s="208"/>
      <c r="D11" s="208"/>
      <c r="E11" s="208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10"/>
      <c r="D12" s="210"/>
      <c r="E12" s="210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/>
      <c r="E15" s="57"/>
      <c r="F15" s="58"/>
      <c r="G15" s="55"/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8"/>
      <c r="E16" s="59"/>
      <c r="F16" s="60"/>
      <c r="G16" s="55"/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8"/>
      <c r="E17" s="59"/>
      <c r="F17" s="60"/>
      <c r="G17" s="55"/>
    </row>
    <row r="18" spans="1:7" ht="15.75" customHeight="1">
      <c r="A18" s="61" t="s">
        <v>28</v>
      </c>
      <c r="B18" s="62" t="s">
        <v>29</v>
      </c>
      <c r="C18" s="55">
        <f>Dodavka</f>
        <v>0</v>
      </c>
      <c r="D18" s="8"/>
      <c r="E18" s="59"/>
      <c r="F18" s="60"/>
      <c r="G18" s="55"/>
    </row>
    <row r="19" spans="1:7" ht="15.75" customHeight="1">
      <c r="A19" s="63" t="s">
        <v>30</v>
      </c>
      <c r="B19" s="54"/>
      <c r="C19" s="55">
        <f>SUM(C15:C18)</f>
        <v>0</v>
      </c>
      <c r="D19" s="8"/>
      <c r="E19" s="59"/>
      <c r="F19" s="60"/>
      <c r="G19" s="55"/>
    </row>
    <row r="20" spans="1:7" ht="15.75" customHeight="1">
      <c r="A20" s="63"/>
      <c r="B20" s="54"/>
      <c r="C20" s="55"/>
      <c r="D20" s="8"/>
      <c r="E20" s="59"/>
      <c r="F20" s="60"/>
      <c r="G20" s="55"/>
    </row>
    <row r="21" spans="1:7" ht="15.75" customHeight="1">
      <c r="A21" s="63" t="s">
        <v>31</v>
      </c>
      <c r="B21" s="54"/>
      <c r="C21" s="55">
        <f>HZS</f>
        <v>0</v>
      </c>
      <c r="D21" s="8"/>
      <c r="E21" s="59"/>
      <c r="F21" s="60"/>
      <c r="G21" s="55"/>
    </row>
    <row r="22" spans="1:7" ht="15.75" customHeight="1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Rekapitulace!I29</f>
        <v>0</v>
      </c>
    </row>
    <row r="23" spans="1:7" ht="15.75" customHeight="1" thickBot="1">
      <c r="A23" s="212" t="s">
        <v>34</v>
      </c>
      <c r="B23" s="213"/>
      <c r="C23" s="66">
        <f>C22+G23</f>
        <v>0</v>
      </c>
      <c r="D23" s="67" t="s">
        <v>35</v>
      </c>
      <c r="E23" s="68"/>
      <c r="F23" s="69"/>
      <c r="G23" s="55">
        <f>G22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20</v>
      </c>
      <c r="D30" s="85" t="s">
        <v>44</v>
      </c>
      <c r="E30" s="87"/>
      <c r="F30" s="214">
        <f>C23-F32</f>
        <v>0</v>
      </c>
      <c r="G30" s="215"/>
    </row>
    <row r="31" spans="1:7" ht="12.75">
      <c r="A31" s="84" t="s">
        <v>45</v>
      </c>
      <c r="B31" s="85"/>
      <c r="C31" s="86">
        <f>SazbaDPH1</f>
        <v>20</v>
      </c>
      <c r="D31" s="85" t="s">
        <v>46</v>
      </c>
      <c r="E31" s="87"/>
      <c r="F31" s="214">
        <f>ROUND(PRODUCT(F30,C31/100),0)</f>
        <v>0</v>
      </c>
      <c r="G31" s="215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14">
        <v>0</v>
      </c>
      <c r="G32" s="215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214">
        <f>ROUND(PRODUCT(F32,C33/100),0)</f>
        <v>0</v>
      </c>
      <c r="G33" s="215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16">
        <f>ROUND(SUM(F30:F33),0)</f>
        <v>0</v>
      </c>
      <c r="G34" s="217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18"/>
      <c r="C37" s="218"/>
      <c r="D37" s="218"/>
      <c r="E37" s="218"/>
      <c r="F37" s="218"/>
      <c r="G37" s="218"/>
      <c r="H37" t="s">
        <v>6</v>
      </c>
    </row>
    <row r="38" spans="1:8" ht="12.75" customHeight="1">
      <c r="A38" s="95"/>
      <c r="B38" s="218"/>
      <c r="C38" s="218"/>
      <c r="D38" s="218"/>
      <c r="E38" s="218"/>
      <c r="F38" s="218"/>
      <c r="G38" s="218"/>
      <c r="H38" t="s">
        <v>6</v>
      </c>
    </row>
    <row r="39" spans="1:8" ht="12.75">
      <c r="A39" s="95"/>
      <c r="B39" s="218"/>
      <c r="C39" s="218"/>
      <c r="D39" s="218"/>
      <c r="E39" s="218"/>
      <c r="F39" s="218"/>
      <c r="G39" s="218"/>
      <c r="H39" t="s">
        <v>6</v>
      </c>
    </row>
    <row r="40" spans="1:8" ht="12.75">
      <c r="A40" s="95"/>
      <c r="B40" s="218"/>
      <c r="C40" s="218"/>
      <c r="D40" s="218"/>
      <c r="E40" s="218"/>
      <c r="F40" s="218"/>
      <c r="G40" s="218"/>
      <c r="H40" t="s">
        <v>6</v>
      </c>
    </row>
    <row r="41" spans="1:8" ht="12.75">
      <c r="A41" s="95"/>
      <c r="B41" s="218"/>
      <c r="C41" s="218"/>
      <c r="D41" s="218"/>
      <c r="E41" s="218"/>
      <c r="F41" s="218"/>
      <c r="G41" s="218"/>
      <c r="H41" t="s">
        <v>6</v>
      </c>
    </row>
    <row r="42" spans="1:8" ht="12.75">
      <c r="A42" s="95"/>
      <c r="B42" s="218"/>
      <c r="C42" s="218"/>
      <c r="D42" s="218"/>
      <c r="E42" s="218"/>
      <c r="F42" s="218"/>
      <c r="G42" s="218"/>
      <c r="H42" t="s">
        <v>6</v>
      </c>
    </row>
    <row r="43" spans="1:8" ht="12.75">
      <c r="A43" s="95"/>
      <c r="B43" s="218"/>
      <c r="C43" s="218"/>
      <c r="D43" s="218"/>
      <c r="E43" s="218"/>
      <c r="F43" s="218"/>
      <c r="G43" s="218"/>
      <c r="H43" t="s">
        <v>6</v>
      </c>
    </row>
    <row r="44" spans="1:8" ht="12.75">
      <c r="A44" s="95"/>
      <c r="B44" s="218"/>
      <c r="C44" s="218"/>
      <c r="D44" s="218"/>
      <c r="E44" s="218"/>
      <c r="F44" s="218"/>
      <c r="G44" s="218"/>
      <c r="H44" t="s">
        <v>6</v>
      </c>
    </row>
    <row r="45" spans="1:8" ht="0.75" customHeight="1">
      <c r="A45" s="95"/>
      <c r="B45" s="218"/>
      <c r="C45" s="218"/>
      <c r="D45" s="218"/>
      <c r="E45" s="218"/>
      <c r="F45" s="218"/>
      <c r="G45" s="218"/>
      <c r="H45" t="s">
        <v>6</v>
      </c>
    </row>
    <row r="46" spans="2:7" ht="12.75">
      <c r="B46" s="211"/>
      <c r="C46" s="211"/>
      <c r="D46" s="211"/>
      <c r="E46" s="211"/>
      <c r="F46" s="211"/>
      <c r="G46" s="211"/>
    </row>
    <row r="47" spans="2:7" ht="12.75">
      <c r="B47" s="211"/>
      <c r="C47" s="211"/>
      <c r="D47" s="211"/>
      <c r="E47" s="211"/>
      <c r="F47" s="211"/>
      <c r="G47" s="211"/>
    </row>
    <row r="48" spans="2:7" ht="12.75">
      <c r="B48" s="211"/>
      <c r="C48" s="211"/>
      <c r="D48" s="211"/>
      <c r="E48" s="211"/>
      <c r="F48" s="211"/>
      <c r="G48" s="211"/>
    </row>
    <row r="49" spans="2:7" ht="12.75">
      <c r="B49" s="211"/>
      <c r="C49" s="211"/>
      <c r="D49" s="211"/>
      <c r="E49" s="211"/>
      <c r="F49" s="211"/>
      <c r="G49" s="211"/>
    </row>
    <row r="50" spans="2:7" ht="12.75">
      <c r="B50" s="211"/>
      <c r="C50" s="211"/>
      <c r="D50" s="211"/>
      <c r="E50" s="211"/>
      <c r="F50" s="211"/>
      <c r="G50" s="211"/>
    </row>
    <row r="51" spans="2:7" ht="12.75">
      <c r="B51" s="211"/>
      <c r="C51" s="211"/>
      <c r="D51" s="211"/>
      <c r="E51" s="211"/>
      <c r="F51" s="211"/>
      <c r="G51" s="211"/>
    </row>
    <row r="52" spans="2:7" ht="12.75">
      <c r="B52" s="211"/>
      <c r="C52" s="211"/>
      <c r="D52" s="211"/>
      <c r="E52" s="211"/>
      <c r="F52" s="211"/>
      <c r="G52" s="211"/>
    </row>
    <row r="53" spans="2:7" ht="12.75">
      <c r="B53" s="211"/>
      <c r="C53" s="211"/>
      <c r="D53" s="211"/>
      <c r="E53" s="211"/>
      <c r="F53" s="211"/>
      <c r="G53" s="211"/>
    </row>
    <row r="54" spans="2:7" ht="12.75">
      <c r="B54" s="211"/>
      <c r="C54" s="211"/>
      <c r="D54" s="211"/>
      <c r="E54" s="211"/>
      <c r="F54" s="211"/>
      <c r="G54" s="211"/>
    </row>
    <row r="55" spans="2:7" ht="12.75">
      <c r="B55" s="211"/>
      <c r="C55" s="211"/>
      <c r="D55" s="211"/>
      <c r="E55" s="211"/>
      <c r="F55" s="211"/>
      <c r="G55" s="211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1"/>
  <sheetViews>
    <sheetView zoomScalePageLayoutView="0" workbookViewId="0" topLeftCell="A1">
      <selection activeCell="E44" sqref="E4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21" t="s">
        <v>49</v>
      </c>
      <c r="B1" s="222"/>
      <c r="C1" s="96" t="s">
        <v>211</v>
      </c>
      <c r="D1" s="97"/>
      <c r="E1" s="98"/>
      <c r="F1" s="97"/>
      <c r="G1" s="99" t="s">
        <v>50</v>
      </c>
      <c r="H1" s="100"/>
      <c r="I1" s="101"/>
    </row>
    <row r="2" spans="1:9" ht="13.5" thickBot="1">
      <c r="A2" s="223" t="s">
        <v>51</v>
      </c>
      <c r="B2" s="224"/>
      <c r="C2" s="102" t="s">
        <v>212</v>
      </c>
      <c r="D2" s="103"/>
      <c r="E2" s="104"/>
      <c r="F2" s="103"/>
      <c r="G2" s="225"/>
      <c r="H2" s="226"/>
      <c r="I2" s="227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84" t="s">
        <v>78</v>
      </c>
      <c r="B7" s="114" t="s">
        <v>232</v>
      </c>
      <c r="C7" s="65"/>
      <c r="D7" s="115"/>
      <c r="E7" s="185">
        <f>Položky!G9</f>
        <v>0</v>
      </c>
      <c r="F7" s="185">
        <v>0</v>
      </c>
      <c r="G7" s="185">
        <v>0</v>
      </c>
      <c r="H7" s="185">
        <v>0</v>
      </c>
      <c r="I7" s="115">
        <v>0</v>
      </c>
    </row>
    <row r="8" spans="1:9" s="34" customFormat="1" ht="12.75">
      <c r="A8" s="184" t="s">
        <v>233</v>
      </c>
      <c r="B8" s="114" t="s">
        <v>172</v>
      </c>
      <c r="C8" s="65"/>
      <c r="D8" s="115"/>
      <c r="E8" s="185">
        <f>Položky!G15</f>
        <v>0</v>
      </c>
      <c r="F8" s="185">
        <v>0</v>
      </c>
      <c r="G8" s="185">
        <v>0</v>
      </c>
      <c r="H8" s="185">
        <v>0</v>
      </c>
      <c r="I8" s="115">
        <v>0</v>
      </c>
    </row>
    <row r="9" spans="1:9" s="34" customFormat="1" ht="12.75">
      <c r="A9" s="184" t="s">
        <v>182</v>
      </c>
      <c r="B9" s="114" t="s">
        <v>183</v>
      </c>
      <c r="C9" s="65"/>
      <c r="D9" s="115"/>
      <c r="E9" s="185">
        <f>Položky!G35</f>
        <v>0</v>
      </c>
      <c r="F9" s="185">
        <v>0</v>
      </c>
      <c r="G9" s="185">
        <v>0</v>
      </c>
      <c r="H9" s="185">
        <v>0</v>
      </c>
      <c r="I9" s="115">
        <v>0</v>
      </c>
    </row>
    <row r="10" spans="1:9" s="34" customFormat="1" ht="12.75">
      <c r="A10" s="184" t="s">
        <v>247</v>
      </c>
      <c r="B10" s="114" t="s">
        <v>251</v>
      </c>
      <c r="C10" s="65"/>
      <c r="D10" s="115"/>
      <c r="E10" s="185">
        <f>Položky!G41</f>
        <v>0</v>
      </c>
      <c r="F10" s="186">
        <f>Položky!AW57</f>
        <v>0</v>
      </c>
      <c r="G10" s="186">
        <f>Položky!AX57</f>
        <v>0</v>
      </c>
      <c r="H10" s="186">
        <f>Položky!AY57</f>
        <v>0</v>
      </c>
      <c r="I10" s="187">
        <f>Položky!AZ57</f>
        <v>0</v>
      </c>
    </row>
    <row r="11" spans="1:9" s="34" customFormat="1" ht="12.75">
      <c r="A11" s="184" t="str">
        <f>Položky!B42</f>
        <v>63</v>
      </c>
      <c r="B11" s="114" t="str">
        <f>Položky!C42</f>
        <v>Podlahy a podlahové konstrukce</v>
      </c>
      <c r="C11" s="65"/>
      <c r="D11" s="115"/>
      <c r="E11" s="185">
        <f>Položky!G56</f>
        <v>0</v>
      </c>
      <c r="F11" s="186">
        <f>Položky!AW56</f>
        <v>0</v>
      </c>
      <c r="G11" s="186">
        <f>Položky!AX56</f>
        <v>0</v>
      </c>
      <c r="H11" s="186">
        <f>Položky!AY56</f>
        <v>0</v>
      </c>
      <c r="I11" s="187">
        <f>Položky!AZ56</f>
        <v>0</v>
      </c>
    </row>
    <row r="12" spans="1:9" s="34" customFormat="1" ht="12.75">
      <c r="A12" s="184" t="str">
        <f>Položky!B57</f>
        <v>94</v>
      </c>
      <c r="B12" s="114" t="str">
        <f>Položky!C57</f>
        <v>Lešení a stavební výtahy</v>
      </c>
      <c r="C12" s="65"/>
      <c r="D12" s="115"/>
      <c r="E12" s="185">
        <f>Položky!G59</f>
        <v>0</v>
      </c>
      <c r="F12" s="186">
        <f>Položky!AW59</f>
        <v>0</v>
      </c>
      <c r="G12" s="186">
        <f>Položky!AX59</f>
        <v>0</v>
      </c>
      <c r="H12" s="186">
        <f>Položky!AY59</f>
        <v>0</v>
      </c>
      <c r="I12" s="187">
        <f>Položky!AZ59</f>
        <v>0</v>
      </c>
    </row>
    <row r="13" spans="1:9" s="34" customFormat="1" ht="12.75">
      <c r="A13" s="184" t="str">
        <f>Položky!B60</f>
        <v>95</v>
      </c>
      <c r="B13" s="114" t="str">
        <f>Položky!C60</f>
        <v>Dokončovací konstrukce na pozemních stavbách</v>
      </c>
      <c r="C13" s="65"/>
      <c r="D13" s="115"/>
      <c r="E13" s="185">
        <f>Položky!G66</f>
        <v>0</v>
      </c>
      <c r="F13" s="186">
        <f>Položky!AW66</f>
        <v>0</v>
      </c>
      <c r="G13" s="186">
        <f>Položky!AX66</f>
        <v>0</v>
      </c>
      <c r="H13" s="186">
        <f>Položky!AY66</f>
        <v>0</v>
      </c>
      <c r="I13" s="187">
        <f>Položky!AZ66</f>
        <v>0</v>
      </c>
    </row>
    <row r="14" spans="1:9" s="34" customFormat="1" ht="12.75">
      <c r="A14" s="184" t="str">
        <f>Položky!B67</f>
        <v>99</v>
      </c>
      <c r="B14" s="114" t="str">
        <f>Položky!C67</f>
        <v>Staveništní přesun hmot</v>
      </c>
      <c r="C14" s="65"/>
      <c r="D14" s="115"/>
      <c r="E14" s="185">
        <f>Položky!G69</f>
        <v>0</v>
      </c>
      <c r="F14" s="186">
        <f>Položky!AW69</f>
        <v>0</v>
      </c>
      <c r="G14" s="186">
        <f>Položky!AX69</f>
        <v>0</v>
      </c>
      <c r="H14" s="186">
        <f>Položky!AY69</f>
        <v>0</v>
      </c>
      <c r="I14" s="187">
        <f>Položky!AZ69</f>
        <v>0</v>
      </c>
    </row>
    <row r="15" spans="1:9" s="34" customFormat="1" ht="12.75">
      <c r="A15" s="184" t="str">
        <f>Položky!B70</f>
        <v>711</v>
      </c>
      <c r="B15" s="114" t="str">
        <f>Položky!C70</f>
        <v>Izolace proti vodě</v>
      </c>
      <c r="C15" s="65"/>
      <c r="D15" s="115"/>
      <c r="E15" s="185">
        <f>Položky!AV75</f>
        <v>0</v>
      </c>
      <c r="F15" s="186">
        <f>Položky!G75</f>
        <v>0</v>
      </c>
      <c r="G15" s="186">
        <f>Položky!AX75</f>
        <v>0</v>
      </c>
      <c r="H15" s="186">
        <f>Položky!AY75</f>
        <v>0</v>
      </c>
      <c r="I15" s="187">
        <f>Položky!AZ75</f>
        <v>0</v>
      </c>
    </row>
    <row r="16" spans="1:9" s="34" customFormat="1" ht="12.75">
      <c r="A16" s="184" t="str">
        <f>Položky!B76</f>
        <v>766</v>
      </c>
      <c r="B16" s="114" t="str">
        <f>Položky!C76</f>
        <v>Konstrukce truhlářské</v>
      </c>
      <c r="C16" s="65"/>
      <c r="D16" s="115"/>
      <c r="E16" s="185">
        <f>Položky!AV98</f>
        <v>0</v>
      </c>
      <c r="F16" s="186">
        <f>Položky!G98</f>
        <v>0</v>
      </c>
      <c r="G16" s="186">
        <f>Položky!AX98</f>
        <v>0</v>
      </c>
      <c r="H16" s="186">
        <f>Položky!AY98</f>
        <v>0</v>
      </c>
      <c r="I16" s="187">
        <f>Položky!AZ98</f>
        <v>0</v>
      </c>
    </row>
    <row r="17" spans="1:9" s="34" customFormat="1" ht="12.75">
      <c r="A17" s="184" t="s">
        <v>243</v>
      </c>
      <c r="B17" s="114" t="s">
        <v>244</v>
      </c>
      <c r="C17" s="65"/>
      <c r="D17" s="115"/>
      <c r="E17" s="185">
        <f>Položky!AV99</f>
        <v>0</v>
      </c>
      <c r="F17" s="186">
        <f>Položky!G101</f>
        <v>0</v>
      </c>
      <c r="G17" s="186">
        <f>Položky!AX99</f>
        <v>0</v>
      </c>
      <c r="H17" s="186">
        <f>Položky!AY99</f>
        <v>0</v>
      </c>
      <c r="I17" s="187">
        <f>Položky!AZ99</f>
        <v>0</v>
      </c>
    </row>
    <row r="18" spans="1:9" s="34" customFormat="1" ht="12.75">
      <c r="A18" s="184" t="str">
        <f>Položky!B102</f>
        <v>771</v>
      </c>
      <c r="B18" s="114" t="str">
        <f>Položky!C102</f>
        <v>Podlahy z dlaždic a obklady</v>
      </c>
      <c r="C18" s="65"/>
      <c r="D18" s="115"/>
      <c r="E18" s="185">
        <f>Položky!AV131</f>
        <v>0</v>
      </c>
      <c r="F18" s="186">
        <f>Položky!G131</f>
        <v>0</v>
      </c>
      <c r="G18" s="186">
        <f>Položky!AX131</f>
        <v>0</v>
      </c>
      <c r="H18" s="186">
        <f>Položky!AY131</f>
        <v>0</v>
      </c>
      <c r="I18" s="187">
        <f>Položky!AZ131</f>
        <v>0</v>
      </c>
    </row>
    <row r="19" spans="1:9" s="34" customFormat="1" ht="12.75">
      <c r="A19" s="184" t="str">
        <f>Položky!B132</f>
        <v>776</v>
      </c>
      <c r="B19" s="114" t="str">
        <f>Položky!C132</f>
        <v>Podlahy povlakové</v>
      </c>
      <c r="C19" s="65"/>
      <c r="D19" s="115"/>
      <c r="E19" s="185">
        <f>Položky!AV140</f>
        <v>0</v>
      </c>
      <c r="F19" s="186">
        <f>Položky!G140</f>
        <v>0</v>
      </c>
      <c r="G19" s="186">
        <f>Položky!AX140</f>
        <v>0</v>
      </c>
      <c r="H19" s="186">
        <f>Položky!AY140</f>
        <v>0</v>
      </c>
      <c r="I19" s="187">
        <f>Položky!AZ140</f>
        <v>0</v>
      </c>
    </row>
    <row r="20" spans="1:9" s="34" customFormat="1" ht="12.75">
      <c r="A20" s="184" t="str">
        <f>Položky!B141</f>
        <v>777</v>
      </c>
      <c r="B20" s="114" t="str">
        <f>Položky!C141</f>
        <v>Podlahy ze syntetických hmot</v>
      </c>
      <c r="C20" s="65"/>
      <c r="D20" s="115"/>
      <c r="E20" s="185">
        <f>Položky!AV144</f>
        <v>0</v>
      </c>
      <c r="F20" s="186">
        <f>Položky!G144</f>
        <v>0</v>
      </c>
      <c r="G20" s="186">
        <f>Položky!AX144</f>
        <v>0</v>
      </c>
      <c r="H20" s="186">
        <f>Položky!AY144</f>
        <v>0</v>
      </c>
      <c r="I20" s="187">
        <f>Položky!AZ144</f>
        <v>0</v>
      </c>
    </row>
    <row r="21" spans="1:9" s="34" customFormat="1" ht="12.75">
      <c r="A21" s="184" t="s">
        <v>205</v>
      </c>
      <c r="B21" s="114" t="s">
        <v>206</v>
      </c>
      <c r="C21" s="65"/>
      <c r="D21" s="115"/>
      <c r="E21" s="185">
        <v>0</v>
      </c>
      <c r="F21" s="185">
        <f>Položky!G147</f>
        <v>0</v>
      </c>
      <c r="G21" s="185">
        <v>0</v>
      </c>
      <c r="H21" s="185">
        <v>0</v>
      </c>
      <c r="I21" s="115">
        <v>0</v>
      </c>
    </row>
    <row r="22" spans="1:9" s="34" customFormat="1" ht="12.75">
      <c r="A22" s="184" t="s">
        <v>209</v>
      </c>
      <c r="B22" s="114" t="s">
        <v>234</v>
      </c>
      <c r="C22" s="65"/>
      <c r="D22" s="115"/>
      <c r="E22" s="185">
        <v>0</v>
      </c>
      <c r="F22" s="185">
        <v>0</v>
      </c>
      <c r="G22" s="185">
        <v>0</v>
      </c>
      <c r="H22" s="185">
        <f>Položky!G150</f>
        <v>0</v>
      </c>
      <c r="I22" s="115">
        <v>0</v>
      </c>
    </row>
    <row r="23" spans="1:9" s="34" customFormat="1" ht="13.5" thickBot="1">
      <c r="A23" s="184" t="str">
        <f>Položky!B151</f>
        <v>D96</v>
      </c>
      <c r="B23" s="114" t="str">
        <f>Položky!C151</f>
        <v>Přesuny suti a vybouraných hmot</v>
      </c>
      <c r="C23" s="65"/>
      <c r="D23" s="115"/>
      <c r="E23" s="185">
        <f>Položky!AV158</f>
        <v>0</v>
      </c>
      <c r="F23" s="186">
        <f>Položky!AW158</f>
        <v>0</v>
      </c>
      <c r="G23" s="186">
        <f>Položky!AX158</f>
        <v>0</v>
      </c>
      <c r="H23" s="186">
        <f>Položky!AY158</f>
        <v>0</v>
      </c>
      <c r="I23" s="187">
        <f>Položky!AZ158</f>
        <v>0</v>
      </c>
    </row>
    <row r="24" spans="1:9" s="122" customFormat="1" ht="13.5" thickBot="1">
      <c r="A24" s="116"/>
      <c r="B24" s="117" t="s">
        <v>58</v>
      </c>
      <c r="C24" s="117"/>
      <c r="D24" s="118"/>
      <c r="E24" s="119">
        <f>SUM(E7:E23)</f>
        <v>0</v>
      </c>
      <c r="F24" s="120">
        <f>SUM(F7:F23)</f>
        <v>0</v>
      </c>
      <c r="G24" s="120">
        <f>SUM(G7:G23)</f>
        <v>0</v>
      </c>
      <c r="H24" s="120">
        <f>SUM(H7:H23)</f>
        <v>0</v>
      </c>
      <c r="I24" s="121">
        <f>SUM(I7:I23)</f>
        <v>0</v>
      </c>
    </row>
    <row r="25" spans="1:9" ht="12.75">
      <c r="A25" s="65"/>
      <c r="B25" s="65"/>
      <c r="C25" s="65"/>
      <c r="D25" s="65"/>
      <c r="E25" s="65"/>
      <c r="F25" s="65"/>
      <c r="G25" s="65"/>
      <c r="H25" s="65"/>
      <c r="I25" s="65"/>
    </row>
    <row r="26" spans="1:57" ht="19.5" customHeight="1">
      <c r="A26" s="106" t="s">
        <v>59</v>
      </c>
      <c r="B26" s="106"/>
      <c r="C26" s="106"/>
      <c r="D26" s="106"/>
      <c r="E26" s="106"/>
      <c r="F26" s="106"/>
      <c r="G26" s="123"/>
      <c r="H26" s="106"/>
      <c r="I26" s="106"/>
      <c r="BA26" s="40"/>
      <c r="BB26" s="40"/>
      <c r="BC26" s="40"/>
      <c r="BD26" s="40"/>
      <c r="BE26" s="40"/>
    </row>
    <row r="27" spans="1:9" ht="13.5" thickBot="1">
      <c r="A27" s="76"/>
      <c r="B27" s="76"/>
      <c r="C27" s="76"/>
      <c r="D27" s="76"/>
      <c r="E27" s="76"/>
      <c r="F27" s="76"/>
      <c r="G27" s="76"/>
      <c r="H27" s="76"/>
      <c r="I27" s="76"/>
    </row>
    <row r="28" spans="1:9" ht="12.75">
      <c r="A28" s="70" t="s">
        <v>60</v>
      </c>
      <c r="B28" s="71"/>
      <c r="C28" s="71"/>
      <c r="D28" s="124"/>
      <c r="E28" s="125" t="s">
        <v>61</v>
      </c>
      <c r="F28" s="126" t="s">
        <v>62</v>
      </c>
      <c r="G28" s="127" t="s">
        <v>63</v>
      </c>
      <c r="H28" s="128"/>
      <c r="I28" s="129" t="s">
        <v>61</v>
      </c>
    </row>
    <row r="29" spans="1:53" ht="12.75">
      <c r="A29" s="63"/>
      <c r="B29" s="54"/>
      <c r="C29" s="54"/>
      <c r="D29" s="130"/>
      <c r="E29" s="131"/>
      <c r="F29" s="132"/>
      <c r="G29" s="133"/>
      <c r="H29" s="134"/>
      <c r="I29" s="135"/>
      <c r="BA29">
        <v>8</v>
      </c>
    </row>
    <row r="30" spans="1:9" ht="13.5" thickBot="1">
      <c r="A30" s="136"/>
      <c r="B30" s="137" t="s">
        <v>64</v>
      </c>
      <c r="C30" s="138"/>
      <c r="D30" s="139"/>
      <c r="E30" s="140"/>
      <c r="F30" s="141"/>
      <c r="G30" s="141"/>
      <c r="H30" s="219">
        <f>SUM(H29:H29)</f>
        <v>0</v>
      </c>
      <c r="I30" s="220"/>
    </row>
    <row r="32" spans="2:9" ht="12.75">
      <c r="B32" s="122"/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</sheetData>
  <sheetProtection/>
  <mergeCells count="4">
    <mergeCell ref="H30:I30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231"/>
  <sheetViews>
    <sheetView showGridLines="0" showZeros="0" zoomScalePageLayoutView="0" workbookViewId="0" topLeftCell="A1">
      <selection activeCell="B42" sqref="B42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79" customWidth="1"/>
    <col min="6" max="6" width="9.875" style="205" customWidth="1"/>
    <col min="7" max="7" width="13.875" style="205" customWidth="1"/>
    <col min="8" max="8" width="75.375" style="145" customWidth="1"/>
    <col min="9" max="16384" width="9.125" style="145" customWidth="1"/>
  </cols>
  <sheetData>
    <row r="1" spans="1:7" ht="15.75">
      <c r="A1" s="230" t="s">
        <v>65</v>
      </c>
      <c r="B1" s="230"/>
      <c r="C1" s="230"/>
      <c r="D1" s="230"/>
      <c r="E1" s="230"/>
      <c r="F1" s="230"/>
      <c r="G1" s="230"/>
    </row>
    <row r="2" spans="1:7" ht="14.25" customHeight="1" thickBot="1">
      <c r="A2" s="146"/>
      <c r="B2" s="147"/>
      <c r="C2" s="148"/>
      <c r="D2" s="148"/>
      <c r="E2" s="149"/>
      <c r="F2" s="191"/>
      <c r="G2" s="191"/>
    </row>
    <row r="3" spans="1:7" ht="13.5" thickTop="1">
      <c r="A3" s="221" t="s">
        <v>49</v>
      </c>
      <c r="B3" s="222"/>
      <c r="C3" s="96" t="str">
        <f>CONCATENATE(cislostavby," ",nazevstavby)</f>
        <v> STARÁ 25</v>
      </c>
      <c r="D3" s="97"/>
      <c r="E3" s="150" t="s">
        <v>66</v>
      </c>
      <c r="F3" s="192">
        <f>Rekapitulace!H1</f>
        <v>0</v>
      </c>
      <c r="G3" s="193"/>
    </row>
    <row r="4" spans="1:7" ht="13.5" thickBot="1">
      <c r="A4" s="231" t="s">
        <v>51</v>
      </c>
      <c r="B4" s="224"/>
      <c r="C4" s="102" t="str">
        <f>CONCATENATE(cisloobjektu," ",nazevobjektu)</f>
        <v>01 STARÁ 25</v>
      </c>
      <c r="D4" s="103"/>
      <c r="E4" s="232">
        <f>Rekapitulace!G2</f>
        <v>0</v>
      </c>
      <c r="F4" s="233"/>
      <c r="G4" s="234"/>
    </row>
    <row r="5" spans="1:7" ht="13.5" thickTop="1">
      <c r="A5" s="151"/>
      <c r="B5" s="146"/>
      <c r="C5" s="146"/>
      <c r="D5" s="146"/>
      <c r="E5" s="152"/>
      <c r="F5" s="194"/>
      <c r="G5" s="195"/>
    </row>
    <row r="6" spans="1:7" ht="12.75">
      <c r="A6" s="153" t="s">
        <v>67</v>
      </c>
      <c r="B6" s="154" t="s">
        <v>68</v>
      </c>
      <c r="C6" s="154" t="s">
        <v>69</v>
      </c>
      <c r="D6" s="154" t="s">
        <v>70</v>
      </c>
      <c r="E6" s="155" t="s">
        <v>71</v>
      </c>
      <c r="F6" s="196" t="s">
        <v>72</v>
      </c>
      <c r="G6" s="197" t="s">
        <v>73</v>
      </c>
    </row>
    <row r="7" spans="1:10" ht="12.75">
      <c r="A7" s="156" t="s">
        <v>74</v>
      </c>
      <c r="B7" s="157" t="s">
        <v>78</v>
      </c>
      <c r="C7" s="158" t="s">
        <v>79</v>
      </c>
      <c r="D7" s="159"/>
      <c r="E7" s="160"/>
      <c r="F7" s="198"/>
      <c r="G7" s="199"/>
      <c r="J7" s="161">
        <v>1</v>
      </c>
    </row>
    <row r="8" spans="1:99" ht="22.5">
      <c r="A8" s="162">
        <v>1</v>
      </c>
      <c r="B8" s="163" t="s">
        <v>80</v>
      </c>
      <c r="C8" s="164" t="s">
        <v>81</v>
      </c>
      <c r="D8" s="165" t="s">
        <v>62</v>
      </c>
      <c r="E8" s="166">
        <v>2.5</v>
      </c>
      <c r="F8" s="200">
        <v>0</v>
      </c>
      <c r="G8" s="201">
        <f>E8*F8</f>
        <v>0</v>
      </c>
      <c r="J8" s="161">
        <v>2</v>
      </c>
      <c r="V8" s="145">
        <v>12</v>
      </c>
      <c r="W8" s="145">
        <v>0</v>
      </c>
      <c r="X8" s="145">
        <v>750</v>
      </c>
      <c r="AU8" s="145">
        <v>1</v>
      </c>
      <c r="AV8" s="145">
        <f>IF(AU8=1,G8,0)</f>
        <v>0</v>
      </c>
      <c r="AW8" s="145">
        <f>IF(AU8=2,G8,0)</f>
        <v>0</v>
      </c>
      <c r="AX8" s="145">
        <f>IF(AU8=3,G8,0)</f>
        <v>0</v>
      </c>
      <c r="AY8" s="145">
        <f>IF(AU8=4,G8,0)</f>
        <v>0</v>
      </c>
      <c r="AZ8" s="145">
        <f>IF(AU8=5,G8,0)</f>
        <v>0</v>
      </c>
      <c r="BV8" s="167">
        <v>12</v>
      </c>
      <c r="BW8" s="167">
        <v>0</v>
      </c>
      <c r="CU8" s="145">
        <v>0</v>
      </c>
    </row>
    <row r="9" spans="1:52" ht="12.75">
      <c r="A9" s="171"/>
      <c r="B9" s="172" t="s">
        <v>76</v>
      </c>
      <c r="C9" s="173" t="str">
        <f>CONCATENATE(B7," ",C7)</f>
        <v>011 Přípravné a přidružené práce</v>
      </c>
      <c r="D9" s="174"/>
      <c r="E9" s="175"/>
      <c r="F9" s="202"/>
      <c r="G9" s="203">
        <f>SUM(G7:G8)</f>
        <v>0</v>
      </c>
      <c r="J9" s="161">
        <v>4</v>
      </c>
      <c r="AV9" s="176">
        <f>SUM(AV7:AV8)</f>
        <v>0</v>
      </c>
      <c r="AW9" s="176">
        <f>SUM(AW7:AW8)</f>
        <v>0</v>
      </c>
      <c r="AX9" s="176">
        <f>SUM(AX7:AX8)</f>
        <v>0</v>
      </c>
      <c r="AY9" s="176">
        <f>SUM(AY7:AY8)</f>
        <v>0</v>
      </c>
      <c r="AZ9" s="176">
        <f>SUM(AZ7:AZ8)</f>
        <v>0</v>
      </c>
    </row>
    <row r="10" spans="1:10" ht="12.75">
      <c r="A10" s="156" t="s">
        <v>74</v>
      </c>
      <c r="B10" s="157" t="s">
        <v>171</v>
      </c>
      <c r="C10" s="158" t="s">
        <v>172</v>
      </c>
      <c r="D10" s="159"/>
      <c r="E10" s="160"/>
      <c r="F10" s="198"/>
      <c r="G10" s="199"/>
      <c r="J10" s="161">
        <v>1</v>
      </c>
    </row>
    <row r="11" spans="1:99" ht="12.75">
      <c r="A11" s="162">
        <v>2</v>
      </c>
      <c r="B11" s="163" t="s">
        <v>173</v>
      </c>
      <c r="C11" s="164" t="s">
        <v>174</v>
      </c>
      <c r="D11" s="165" t="s">
        <v>175</v>
      </c>
      <c r="E11" s="166">
        <v>1</v>
      </c>
      <c r="F11" s="200">
        <v>0</v>
      </c>
      <c r="G11" s="201">
        <f>E11*F11</f>
        <v>0</v>
      </c>
      <c r="J11" s="161">
        <v>2</v>
      </c>
      <c r="V11" s="145">
        <v>1</v>
      </c>
      <c r="W11" s="145">
        <v>1</v>
      </c>
      <c r="X11" s="145">
        <v>1</v>
      </c>
      <c r="AU11" s="145">
        <v>1</v>
      </c>
      <c r="AV11" s="145">
        <f>IF(AU11=1,G11,0)</f>
        <v>0</v>
      </c>
      <c r="AW11" s="145">
        <f>IF(AU11=2,G11,0)</f>
        <v>0</v>
      </c>
      <c r="AX11" s="145">
        <f>IF(AU11=3,G11,0)</f>
        <v>0</v>
      </c>
      <c r="AY11" s="145">
        <f>IF(AU11=4,G11,0)</f>
        <v>0</v>
      </c>
      <c r="AZ11" s="145">
        <f>IF(AU11=5,G11,0)</f>
        <v>0</v>
      </c>
      <c r="BV11" s="167">
        <v>1</v>
      </c>
      <c r="BW11" s="167">
        <v>1</v>
      </c>
      <c r="CU11" s="145">
        <v>0.123</v>
      </c>
    </row>
    <row r="12" spans="1:99" ht="12.75">
      <c r="A12" s="162">
        <v>3</v>
      </c>
      <c r="B12" s="163" t="s">
        <v>176</v>
      </c>
      <c r="C12" s="164" t="s">
        <v>177</v>
      </c>
      <c r="D12" s="165" t="s">
        <v>175</v>
      </c>
      <c r="E12" s="166">
        <v>1</v>
      </c>
      <c r="F12" s="200">
        <v>0</v>
      </c>
      <c r="G12" s="201">
        <f>E12*F12</f>
        <v>0</v>
      </c>
      <c r="J12" s="161">
        <v>2</v>
      </c>
      <c r="V12" s="145">
        <v>12</v>
      </c>
      <c r="W12" s="145">
        <v>0</v>
      </c>
      <c r="X12" s="145">
        <v>751</v>
      </c>
      <c r="AU12" s="145">
        <v>1</v>
      </c>
      <c r="AV12" s="145">
        <f>IF(AU12=1,G12,0)</f>
        <v>0</v>
      </c>
      <c r="AW12" s="145">
        <f>IF(AU12=2,G12,0)</f>
        <v>0</v>
      </c>
      <c r="AX12" s="145">
        <f>IF(AU12=3,G12,0)</f>
        <v>0</v>
      </c>
      <c r="AY12" s="145">
        <f>IF(AU12=4,G12,0)</f>
        <v>0</v>
      </c>
      <c r="AZ12" s="145">
        <f>IF(AU12=5,G12,0)</f>
        <v>0</v>
      </c>
      <c r="BV12" s="167">
        <v>12</v>
      </c>
      <c r="BW12" s="167">
        <v>0</v>
      </c>
      <c r="CU12" s="145">
        <v>0</v>
      </c>
    </row>
    <row r="13" spans="1:99" ht="22.5">
      <c r="A13" s="162">
        <v>4</v>
      </c>
      <c r="B13" s="163" t="s">
        <v>178</v>
      </c>
      <c r="C13" s="164" t="s">
        <v>179</v>
      </c>
      <c r="D13" s="165" t="s">
        <v>85</v>
      </c>
      <c r="E13" s="166">
        <v>30</v>
      </c>
      <c r="F13" s="200">
        <v>0</v>
      </c>
      <c r="G13" s="201">
        <f>E13*F13</f>
        <v>0</v>
      </c>
      <c r="J13" s="161">
        <v>2</v>
      </c>
      <c r="V13" s="145">
        <v>12</v>
      </c>
      <c r="W13" s="145">
        <v>0</v>
      </c>
      <c r="X13" s="145">
        <v>752</v>
      </c>
      <c r="AU13" s="145">
        <v>1</v>
      </c>
      <c r="AV13" s="145">
        <f>IF(AU13=1,G13,0)</f>
        <v>0</v>
      </c>
      <c r="AW13" s="145">
        <f>IF(AU13=2,G13,0)</f>
        <v>0</v>
      </c>
      <c r="AX13" s="145">
        <f>IF(AU13=3,G13,0)</f>
        <v>0</v>
      </c>
      <c r="AY13" s="145">
        <f>IF(AU13=4,G13,0)</f>
        <v>0</v>
      </c>
      <c r="AZ13" s="145">
        <f>IF(AU13=5,G13,0)</f>
        <v>0</v>
      </c>
      <c r="BV13" s="167">
        <v>12</v>
      </c>
      <c r="BW13" s="167">
        <v>0</v>
      </c>
      <c r="CU13" s="145">
        <v>0.01563</v>
      </c>
    </row>
    <row r="14" spans="1:99" ht="12.75">
      <c r="A14" s="162">
        <v>5</v>
      </c>
      <c r="B14" s="163" t="s">
        <v>180</v>
      </c>
      <c r="C14" s="164" t="s">
        <v>181</v>
      </c>
      <c r="D14" s="165" t="s">
        <v>62</v>
      </c>
      <c r="E14" s="166">
        <v>179.32</v>
      </c>
      <c r="F14" s="200">
        <v>0</v>
      </c>
      <c r="G14" s="201">
        <f>E14*F14</f>
        <v>0</v>
      </c>
      <c r="J14" s="161">
        <v>2</v>
      </c>
      <c r="V14" s="145">
        <v>7</v>
      </c>
      <c r="W14" s="145">
        <v>1002</v>
      </c>
      <c r="X14" s="145">
        <v>5</v>
      </c>
      <c r="AU14" s="145">
        <v>1</v>
      </c>
      <c r="AV14" s="145">
        <f>IF(AU14=1,G14,0)</f>
        <v>0</v>
      </c>
      <c r="AW14" s="145">
        <f>IF(AU14=2,G14,0)</f>
        <v>0</v>
      </c>
      <c r="AX14" s="145">
        <f>IF(AU14=3,G14,0)</f>
        <v>0</v>
      </c>
      <c r="AY14" s="145">
        <f>IF(AU14=4,G14,0)</f>
        <v>0</v>
      </c>
      <c r="AZ14" s="145">
        <f>IF(AU14=5,G14,0)</f>
        <v>0</v>
      </c>
      <c r="BV14" s="167">
        <v>7</v>
      </c>
      <c r="BW14" s="167">
        <v>1002</v>
      </c>
      <c r="CU14" s="145">
        <v>0</v>
      </c>
    </row>
    <row r="15" spans="1:52" ht="12.75">
      <c r="A15" s="171"/>
      <c r="B15" s="172" t="s">
        <v>76</v>
      </c>
      <c r="C15" s="173" t="str">
        <f>CONCATENATE(B10," ",C10)</f>
        <v>9_OP Doplnění oplocení</v>
      </c>
      <c r="D15" s="174"/>
      <c r="E15" s="175"/>
      <c r="F15" s="202"/>
      <c r="G15" s="203">
        <f>SUM(G10:G14)</f>
        <v>0</v>
      </c>
      <c r="J15" s="161">
        <v>4</v>
      </c>
      <c r="AV15" s="176">
        <f>SUM(AV10:AV14)</f>
        <v>0</v>
      </c>
      <c r="AW15" s="176">
        <f>SUM(AW10:AW14)</f>
        <v>0</v>
      </c>
      <c r="AX15" s="176">
        <f>SUM(AX10:AX14)</f>
        <v>0</v>
      </c>
      <c r="AY15" s="176">
        <f>SUM(AY10:AY14)</f>
        <v>0</v>
      </c>
      <c r="AZ15" s="176">
        <f>SUM(AZ10:AZ14)</f>
        <v>0</v>
      </c>
    </row>
    <row r="16" spans="1:10" ht="12.75">
      <c r="A16" s="156" t="s">
        <v>74</v>
      </c>
      <c r="B16" s="157" t="s">
        <v>182</v>
      </c>
      <c r="C16" s="158" t="s">
        <v>183</v>
      </c>
      <c r="D16" s="159"/>
      <c r="E16" s="160"/>
      <c r="F16" s="198"/>
      <c r="G16" s="199"/>
      <c r="J16" s="161">
        <v>1</v>
      </c>
    </row>
    <row r="17" spans="1:99" ht="12.75">
      <c r="A17" s="162">
        <v>6</v>
      </c>
      <c r="B17" s="163" t="s">
        <v>184</v>
      </c>
      <c r="C17" s="164" t="s">
        <v>185</v>
      </c>
      <c r="D17" s="165" t="s">
        <v>82</v>
      </c>
      <c r="E17" s="166">
        <v>5</v>
      </c>
      <c r="F17" s="200">
        <v>0</v>
      </c>
      <c r="G17" s="201">
        <f>E17*F17</f>
        <v>0</v>
      </c>
      <c r="J17" s="161">
        <v>2</v>
      </c>
      <c r="V17" s="145">
        <v>1</v>
      </c>
      <c r="W17" s="145">
        <v>1</v>
      </c>
      <c r="X17" s="145">
        <v>1</v>
      </c>
      <c r="AU17" s="145">
        <v>1</v>
      </c>
      <c r="AV17" s="145">
        <f>IF(AU17=1,G17,0)</f>
        <v>0</v>
      </c>
      <c r="AW17" s="145">
        <f>IF(AU17=2,G17,0)</f>
        <v>0</v>
      </c>
      <c r="AX17" s="145">
        <f>IF(AU17=3,G17,0)</f>
        <v>0</v>
      </c>
      <c r="AY17" s="145">
        <f>IF(AU17=4,G17,0)</f>
        <v>0</v>
      </c>
      <c r="AZ17" s="145">
        <f>IF(AU17=5,G17,0)</f>
        <v>0</v>
      </c>
      <c r="BV17" s="167">
        <v>1</v>
      </c>
      <c r="BW17" s="167">
        <v>1</v>
      </c>
      <c r="CU17" s="145">
        <v>0</v>
      </c>
    </row>
    <row r="18" spans="1:99" ht="12.75">
      <c r="A18" s="162">
        <v>7</v>
      </c>
      <c r="B18" s="163" t="s">
        <v>186</v>
      </c>
      <c r="C18" s="164" t="s">
        <v>187</v>
      </c>
      <c r="D18" s="165" t="s">
        <v>82</v>
      </c>
      <c r="E18" s="166">
        <v>4</v>
      </c>
      <c r="F18" s="200">
        <v>0</v>
      </c>
      <c r="G18" s="201">
        <f>E18*F18</f>
        <v>0</v>
      </c>
      <c r="J18" s="161">
        <v>2</v>
      </c>
      <c r="V18" s="145">
        <v>1</v>
      </c>
      <c r="W18" s="145">
        <v>1</v>
      </c>
      <c r="X18" s="145">
        <v>1</v>
      </c>
      <c r="AU18" s="145">
        <v>1</v>
      </c>
      <c r="AV18" s="145">
        <f>IF(AU18=1,G18,0)</f>
        <v>0</v>
      </c>
      <c r="AW18" s="145">
        <f>IF(AU18=2,G18,0)</f>
        <v>0</v>
      </c>
      <c r="AX18" s="145">
        <f>IF(AU18=3,G18,0)</f>
        <v>0</v>
      </c>
      <c r="AY18" s="145">
        <f>IF(AU18=4,G18,0)</f>
        <v>0</v>
      </c>
      <c r="AZ18" s="145">
        <f>IF(AU18=5,G18,0)</f>
        <v>0</v>
      </c>
      <c r="BV18" s="167">
        <v>1</v>
      </c>
      <c r="BW18" s="167">
        <v>1</v>
      </c>
      <c r="CU18" s="145">
        <v>0</v>
      </c>
    </row>
    <row r="19" spans="1:99" ht="22.5">
      <c r="A19" s="162">
        <v>8</v>
      </c>
      <c r="B19" s="163" t="s">
        <v>188</v>
      </c>
      <c r="C19" s="164" t="s">
        <v>240</v>
      </c>
      <c r="D19" s="165" t="s">
        <v>85</v>
      </c>
      <c r="E19" s="166">
        <v>55</v>
      </c>
      <c r="F19" s="200">
        <v>0</v>
      </c>
      <c r="G19" s="201">
        <f>E19*F19</f>
        <v>0</v>
      </c>
      <c r="J19" s="161">
        <v>2</v>
      </c>
      <c r="V19" s="145">
        <v>2</v>
      </c>
      <c r="W19" s="145">
        <v>1</v>
      </c>
      <c r="X19" s="145">
        <v>1</v>
      </c>
      <c r="AU19" s="145">
        <v>1</v>
      </c>
      <c r="AV19" s="145">
        <f>IF(AU19=1,G19,0)</f>
        <v>0</v>
      </c>
      <c r="AW19" s="145">
        <f>IF(AU19=2,G19,0)</f>
        <v>0</v>
      </c>
      <c r="AX19" s="145">
        <f>IF(AU19=3,G19,0)</f>
        <v>0</v>
      </c>
      <c r="AY19" s="145">
        <f>IF(AU19=4,G19,0)</f>
        <v>0</v>
      </c>
      <c r="AZ19" s="145">
        <f>IF(AU19=5,G19,0)</f>
        <v>0</v>
      </c>
      <c r="BV19" s="167">
        <v>2</v>
      </c>
      <c r="BW19" s="167">
        <v>1</v>
      </c>
      <c r="CU19" s="145">
        <v>0.65983</v>
      </c>
    </row>
    <row r="20" spans="1:10" ht="12.75">
      <c r="A20" s="168"/>
      <c r="B20" s="169"/>
      <c r="C20" s="235" t="s">
        <v>83</v>
      </c>
      <c r="D20" s="236"/>
      <c r="E20" s="188">
        <v>0</v>
      </c>
      <c r="F20" s="204"/>
      <c r="G20" s="204"/>
      <c r="J20" s="161"/>
    </row>
    <row r="21" spans="1:10" ht="12.75">
      <c r="A21" s="168"/>
      <c r="B21" s="169"/>
      <c r="C21" s="237" t="s">
        <v>214</v>
      </c>
      <c r="D21" s="238"/>
      <c r="E21" s="170">
        <v>55</v>
      </c>
      <c r="F21" s="204"/>
      <c r="G21" s="204"/>
      <c r="J21" s="161"/>
    </row>
    <row r="22" spans="1:99" ht="12.75">
      <c r="A22" s="162">
        <v>9</v>
      </c>
      <c r="B22" s="163" t="s">
        <v>189</v>
      </c>
      <c r="C22" s="164" t="s">
        <v>213</v>
      </c>
      <c r="D22" s="165" t="s">
        <v>85</v>
      </c>
      <c r="E22" s="166">
        <v>55</v>
      </c>
      <c r="F22" s="200">
        <v>0</v>
      </c>
      <c r="G22" s="201">
        <f>E22*F22</f>
        <v>0</v>
      </c>
      <c r="J22" s="161">
        <v>2</v>
      </c>
      <c r="V22" s="145">
        <v>2</v>
      </c>
      <c r="W22" s="145">
        <v>1</v>
      </c>
      <c r="X22" s="145">
        <v>1</v>
      </c>
      <c r="AU22" s="145">
        <v>1</v>
      </c>
      <c r="AV22" s="145">
        <f>IF(AU22=1,G22,0)</f>
        <v>0</v>
      </c>
      <c r="AW22" s="145">
        <f>IF(AU22=2,G22,0)</f>
        <v>0</v>
      </c>
      <c r="AX22" s="145">
        <f>IF(AU22=3,G22,0)</f>
        <v>0</v>
      </c>
      <c r="AY22" s="145">
        <f>IF(AU22=4,G22,0)</f>
        <v>0</v>
      </c>
      <c r="AZ22" s="145">
        <f>IF(AU22=5,G22,0)</f>
        <v>0</v>
      </c>
      <c r="BV22" s="167">
        <v>2</v>
      </c>
      <c r="BW22" s="167">
        <v>1</v>
      </c>
      <c r="CU22" s="145">
        <v>0</v>
      </c>
    </row>
    <row r="23" spans="1:10" ht="12.75">
      <c r="A23" s="168"/>
      <c r="B23" s="169"/>
      <c r="C23" s="235" t="s">
        <v>83</v>
      </c>
      <c r="D23" s="236"/>
      <c r="E23" s="188">
        <v>0</v>
      </c>
      <c r="F23" s="204"/>
      <c r="G23" s="204"/>
      <c r="J23" s="161"/>
    </row>
    <row r="24" spans="1:10" ht="12.75">
      <c r="A24" s="168"/>
      <c r="B24" s="169"/>
      <c r="C24" s="237" t="s">
        <v>214</v>
      </c>
      <c r="D24" s="238"/>
      <c r="E24" s="170">
        <v>55</v>
      </c>
      <c r="F24" s="204"/>
      <c r="G24" s="204"/>
      <c r="J24" s="161"/>
    </row>
    <row r="25" spans="1:99" ht="12.75">
      <c r="A25" s="162">
        <v>10</v>
      </c>
      <c r="B25" s="163" t="s">
        <v>190</v>
      </c>
      <c r="C25" s="164" t="s">
        <v>191</v>
      </c>
      <c r="D25" s="165" t="s">
        <v>82</v>
      </c>
      <c r="E25" s="166">
        <v>5.5</v>
      </c>
      <c r="F25" s="200">
        <v>0</v>
      </c>
      <c r="G25" s="201">
        <f>E25*F25</f>
        <v>0</v>
      </c>
      <c r="J25" s="161">
        <v>2</v>
      </c>
      <c r="V25" s="145">
        <v>3</v>
      </c>
      <c r="W25" s="145">
        <v>1</v>
      </c>
      <c r="X25" s="145">
        <v>58337213</v>
      </c>
      <c r="AU25" s="145">
        <v>1</v>
      </c>
      <c r="AV25" s="145">
        <f>IF(AU25=1,G25,0)</f>
        <v>0</v>
      </c>
      <c r="AW25" s="145">
        <f>IF(AU25=2,G25,0)</f>
        <v>0</v>
      </c>
      <c r="AX25" s="145">
        <f>IF(AU25=3,G25,0)</f>
        <v>0</v>
      </c>
      <c r="AY25" s="145">
        <f>IF(AU25=4,G25,0)</f>
        <v>0</v>
      </c>
      <c r="AZ25" s="145">
        <f>IF(AU25=5,G25,0)</f>
        <v>0</v>
      </c>
      <c r="BV25" s="167">
        <v>3</v>
      </c>
      <c r="BW25" s="167">
        <v>1</v>
      </c>
      <c r="CU25" s="145">
        <v>1.67</v>
      </c>
    </row>
    <row r="26" spans="1:10" ht="12.75">
      <c r="A26" s="168"/>
      <c r="B26" s="169"/>
      <c r="C26" s="235" t="s">
        <v>83</v>
      </c>
      <c r="D26" s="236"/>
      <c r="E26" s="188">
        <v>0</v>
      </c>
      <c r="F26" s="204"/>
      <c r="G26" s="204"/>
      <c r="J26" s="161"/>
    </row>
    <row r="27" spans="1:10" ht="12.75">
      <c r="A27" s="168"/>
      <c r="B27" s="169"/>
      <c r="C27" s="237" t="s">
        <v>192</v>
      </c>
      <c r="D27" s="238"/>
      <c r="E27" s="170">
        <v>5.5</v>
      </c>
      <c r="F27" s="204"/>
      <c r="G27" s="204"/>
      <c r="J27" s="161"/>
    </row>
    <row r="28" spans="1:99" ht="12.75">
      <c r="A28" s="162">
        <v>11</v>
      </c>
      <c r="B28" s="163" t="s">
        <v>119</v>
      </c>
      <c r="C28" s="164" t="s">
        <v>120</v>
      </c>
      <c r="D28" s="165" t="s">
        <v>84</v>
      </c>
      <c r="E28" s="166">
        <v>9.185</v>
      </c>
      <c r="F28" s="200">
        <v>0</v>
      </c>
      <c r="G28" s="201">
        <f aca="true" t="shared" si="0" ref="G28:G34">E28*F28</f>
        <v>0</v>
      </c>
      <c r="J28" s="161">
        <v>2</v>
      </c>
      <c r="V28" s="145">
        <v>7</v>
      </c>
      <c r="W28" s="145">
        <v>1</v>
      </c>
      <c r="X28" s="145">
        <v>2</v>
      </c>
      <c r="AU28" s="145">
        <v>1</v>
      </c>
      <c r="AV28" s="145">
        <f aca="true" t="shared" si="1" ref="AV28:AV34">IF(AU28=1,G28,0)</f>
        <v>0</v>
      </c>
      <c r="AW28" s="145">
        <f aca="true" t="shared" si="2" ref="AW28:AW34">IF(AU28=2,G28,0)</f>
        <v>0</v>
      </c>
      <c r="AX28" s="145">
        <f aca="true" t="shared" si="3" ref="AX28:AX34">IF(AU28=3,G28,0)</f>
        <v>0</v>
      </c>
      <c r="AY28" s="145">
        <f aca="true" t="shared" si="4" ref="AY28:AY34">IF(AU28=4,G28,0)</f>
        <v>0</v>
      </c>
      <c r="AZ28" s="145">
        <f aca="true" t="shared" si="5" ref="AZ28:AZ34">IF(AU28=5,G28,0)</f>
        <v>0</v>
      </c>
      <c r="BV28" s="167">
        <v>7</v>
      </c>
      <c r="BW28" s="167">
        <v>1</v>
      </c>
      <c r="CU28" s="145">
        <v>0</v>
      </c>
    </row>
    <row r="29" spans="1:99" ht="12.75">
      <c r="A29" s="162">
        <v>12</v>
      </c>
      <c r="B29" s="163" t="s">
        <v>157</v>
      </c>
      <c r="C29" s="164" t="s">
        <v>158</v>
      </c>
      <c r="D29" s="165" t="s">
        <v>84</v>
      </c>
      <c r="E29" s="166">
        <v>8.1</v>
      </c>
      <c r="F29" s="200">
        <v>0</v>
      </c>
      <c r="G29" s="201">
        <f t="shared" si="0"/>
        <v>0</v>
      </c>
      <c r="J29" s="161">
        <v>2</v>
      </c>
      <c r="V29" s="145">
        <v>8</v>
      </c>
      <c r="W29" s="145">
        <v>1</v>
      </c>
      <c r="X29" s="145">
        <v>3</v>
      </c>
      <c r="AU29" s="145">
        <v>1</v>
      </c>
      <c r="AV29" s="145">
        <f t="shared" si="1"/>
        <v>0</v>
      </c>
      <c r="AW29" s="145">
        <f t="shared" si="2"/>
        <v>0</v>
      </c>
      <c r="AX29" s="145">
        <f t="shared" si="3"/>
        <v>0</v>
      </c>
      <c r="AY29" s="145">
        <f t="shared" si="4"/>
        <v>0</v>
      </c>
      <c r="AZ29" s="145">
        <f t="shared" si="5"/>
        <v>0</v>
      </c>
      <c r="BV29" s="167">
        <v>8</v>
      </c>
      <c r="BW29" s="167">
        <v>1</v>
      </c>
      <c r="CU29" s="145">
        <v>0</v>
      </c>
    </row>
    <row r="30" spans="1:99" ht="22.5">
      <c r="A30" s="162">
        <v>13</v>
      </c>
      <c r="B30" s="163" t="s">
        <v>159</v>
      </c>
      <c r="C30" s="164" t="s">
        <v>160</v>
      </c>
      <c r="D30" s="165" t="s">
        <v>84</v>
      </c>
      <c r="E30" s="166">
        <v>153.9</v>
      </c>
      <c r="F30" s="200">
        <v>0</v>
      </c>
      <c r="G30" s="201">
        <f t="shared" si="0"/>
        <v>0</v>
      </c>
      <c r="J30" s="161">
        <v>2</v>
      </c>
      <c r="V30" s="145">
        <v>8</v>
      </c>
      <c r="W30" s="145">
        <v>1</v>
      </c>
      <c r="X30" s="145">
        <v>3</v>
      </c>
      <c r="AU30" s="145">
        <v>1</v>
      </c>
      <c r="AV30" s="145">
        <f t="shared" si="1"/>
        <v>0</v>
      </c>
      <c r="AW30" s="145">
        <f t="shared" si="2"/>
        <v>0</v>
      </c>
      <c r="AX30" s="145">
        <f t="shared" si="3"/>
        <v>0</v>
      </c>
      <c r="AY30" s="145">
        <f t="shared" si="4"/>
        <v>0</v>
      </c>
      <c r="AZ30" s="145">
        <f t="shared" si="5"/>
        <v>0</v>
      </c>
      <c r="BV30" s="167">
        <v>8</v>
      </c>
      <c r="BW30" s="167">
        <v>1</v>
      </c>
      <c r="CU30" s="145">
        <v>0</v>
      </c>
    </row>
    <row r="31" spans="1:99" ht="12.75">
      <c r="A31" s="162">
        <v>14</v>
      </c>
      <c r="B31" s="163" t="s">
        <v>161</v>
      </c>
      <c r="C31" s="164" t="s">
        <v>162</v>
      </c>
      <c r="D31" s="165" t="s">
        <v>84</v>
      </c>
      <c r="E31" s="166">
        <v>8.1</v>
      </c>
      <c r="F31" s="200">
        <v>0</v>
      </c>
      <c r="G31" s="201">
        <f t="shared" si="0"/>
        <v>0</v>
      </c>
      <c r="J31" s="161">
        <v>2</v>
      </c>
      <c r="V31" s="145">
        <v>8</v>
      </c>
      <c r="W31" s="145">
        <v>1</v>
      </c>
      <c r="X31" s="145">
        <v>3</v>
      </c>
      <c r="AU31" s="145">
        <v>1</v>
      </c>
      <c r="AV31" s="145">
        <f t="shared" si="1"/>
        <v>0</v>
      </c>
      <c r="AW31" s="145">
        <f t="shared" si="2"/>
        <v>0</v>
      </c>
      <c r="AX31" s="145">
        <f t="shared" si="3"/>
        <v>0</v>
      </c>
      <c r="AY31" s="145">
        <f t="shared" si="4"/>
        <v>0</v>
      </c>
      <c r="AZ31" s="145">
        <f t="shared" si="5"/>
        <v>0</v>
      </c>
      <c r="BV31" s="167">
        <v>8</v>
      </c>
      <c r="BW31" s="167">
        <v>1</v>
      </c>
      <c r="CU31" s="145">
        <v>0</v>
      </c>
    </row>
    <row r="32" spans="1:99" ht="12.75">
      <c r="A32" s="162">
        <v>15</v>
      </c>
      <c r="B32" s="163" t="s">
        <v>163</v>
      </c>
      <c r="C32" s="164" t="s">
        <v>164</v>
      </c>
      <c r="D32" s="165" t="s">
        <v>84</v>
      </c>
      <c r="E32" s="166">
        <v>81</v>
      </c>
      <c r="F32" s="200">
        <v>0</v>
      </c>
      <c r="G32" s="201">
        <f t="shared" si="0"/>
        <v>0</v>
      </c>
      <c r="J32" s="161">
        <v>2</v>
      </c>
      <c r="V32" s="145">
        <v>8</v>
      </c>
      <c r="W32" s="145">
        <v>1</v>
      </c>
      <c r="X32" s="145">
        <v>3</v>
      </c>
      <c r="AU32" s="145">
        <v>1</v>
      </c>
      <c r="AV32" s="145">
        <f t="shared" si="1"/>
        <v>0</v>
      </c>
      <c r="AW32" s="145">
        <f t="shared" si="2"/>
        <v>0</v>
      </c>
      <c r="AX32" s="145">
        <f t="shared" si="3"/>
        <v>0</v>
      </c>
      <c r="AY32" s="145">
        <f t="shared" si="4"/>
        <v>0</v>
      </c>
      <c r="AZ32" s="145">
        <f t="shared" si="5"/>
        <v>0</v>
      </c>
      <c r="BV32" s="167">
        <v>8</v>
      </c>
      <c r="BW32" s="167">
        <v>1</v>
      </c>
      <c r="CU32" s="145">
        <v>0</v>
      </c>
    </row>
    <row r="33" spans="1:99" ht="12.75">
      <c r="A33" s="162">
        <v>16</v>
      </c>
      <c r="B33" s="163" t="s">
        <v>165</v>
      </c>
      <c r="C33" s="164" t="s">
        <v>166</v>
      </c>
      <c r="D33" s="165" t="s">
        <v>84</v>
      </c>
      <c r="E33" s="166">
        <v>8.1</v>
      </c>
      <c r="F33" s="200">
        <v>0</v>
      </c>
      <c r="G33" s="201">
        <f t="shared" si="0"/>
        <v>0</v>
      </c>
      <c r="J33" s="161">
        <v>2</v>
      </c>
      <c r="V33" s="145">
        <v>8</v>
      </c>
      <c r="W33" s="145">
        <v>0</v>
      </c>
      <c r="X33" s="145">
        <v>3</v>
      </c>
      <c r="AU33" s="145">
        <v>1</v>
      </c>
      <c r="AV33" s="145">
        <f t="shared" si="1"/>
        <v>0</v>
      </c>
      <c r="AW33" s="145">
        <f t="shared" si="2"/>
        <v>0</v>
      </c>
      <c r="AX33" s="145">
        <f t="shared" si="3"/>
        <v>0</v>
      </c>
      <c r="AY33" s="145">
        <f t="shared" si="4"/>
        <v>0</v>
      </c>
      <c r="AZ33" s="145">
        <f t="shared" si="5"/>
        <v>0</v>
      </c>
      <c r="BV33" s="167">
        <v>8</v>
      </c>
      <c r="BW33" s="167">
        <v>0</v>
      </c>
      <c r="CU33" s="145">
        <v>0</v>
      </c>
    </row>
    <row r="34" spans="1:99" ht="12.75">
      <c r="A34" s="162">
        <v>17</v>
      </c>
      <c r="B34" s="163" t="s">
        <v>167</v>
      </c>
      <c r="C34" s="164" t="s">
        <v>168</v>
      </c>
      <c r="D34" s="165" t="s">
        <v>84</v>
      </c>
      <c r="E34" s="166">
        <v>8.1</v>
      </c>
      <c r="F34" s="200">
        <v>0</v>
      </c>
      <c r="G34" s="201">
        <f t="shared" si="0"/>
        <v>0</v>
      </c>
      <c r="J34" s="161">
        <v>2</v>
      </c>
      <c r="V34" s="145">
        <v>8</v>
      </c>
      <c r="W34" s="145">
        <v>1</v>
      </c>
      <c r="X34" s="145">
        <v>3</v>
      </c>
      <c r="AU34" s="145">
        <v>1</v>
      </c>
      <c r="AV34" s="145">
        <f t="shared" si="1"/>
        <v>0</v>
      </c>
      <c r="AW34" s="145">
        <f t="shared" si="2"/>
        <v>0</v>
      </c>
      <c r="AX34" s="145">
        <f t="shared" si="3"/>
        <v>0</v>
      </c>
      <c r="AY34" s="145">
        <f t="shared" si="4"/>
        <v>0</v>
      </c>
      <c r="AZ34" s="145">
        <f t="shared" si="5"/>
        <v>0</v>
      </c>
      <c r="BV34" s="167">
        <v>8</v>
      </c>
      <c r="BW34" s="167">
        <v>1</v>
      </c>
      <c r="CU34" s="145">
        <v>0</v>
      </c>
    </row>
    <row r="35" spans="1:52" ht="12.75">
      <c r="A35" s="171"/>
      <c r="B35" s="172" t="s">
        <v>76</v>
      </c>
      <c r="C35" s="173" t="str">
        <f>CONCATENATE(B16," ",C16)</f>
        <v>9_ZD Doplnění zámkové dlažby</v>
      </c>
      <c r="D35" s="174"/>
      <c r="E35" s="175"/>
      <c r="F35" s="202"/>
      <c r="G35" s="203">
        <f>SUM(G16:G34)</f>
        <v>0</v>
      </c>
      <c r="J35" s="161">
        <v>4</v>
      </c>
      <c r="AV35" s="176">
        <f>SUM(AV16:AV34)</f>
        <v>0</v>
      </c>
      <c r="AW35" s="176">
        <f>SUM(AW16:AW34)</f>
        <v>0</v>
      </c>
      <c r="AX35" s="176">
        <f>SUM(AX16:AX34)</f>
        <v>0</v>
      </c>
      <c r="AY35" s="176">
        <f>SUM(AY16:AY34)</f>
        <v>0</v>
      </c>
      <c r="AZ35" s="176">
        <f>SUM(AZ16:AZ34)</f>
        <v>0</v>
      </c>
    </row>
    <row r="36" spans="1:10" s="146" customFormat="1" ht="12.75">
      <c r="A36" s="156" t="s">
        <v>74</v>
      </c>
      <c r="B36" s="157" t="s">
        <v>247</v>
      </c>
      <c r="C36" s="158" t="s">
        <v>248</v>
      </c>
      <c r="D36" s="159"/>
      <c r="E36" s="160"/>
      <c r="F36" s="198"/>
      <c r="G36" s="199"/>
      <c r="J36" s="189">
        <v>1</v>
      </c>
    </row>
    <row r="37" spans="1:7" ht="22.5">
      <c r="A37" s="162">
        <v>18</v>
      </c>
      <c r="B37" s="163" t="s">
        <v>252</v>
      </c>
      <c r="C37" s="164" t="s">
        <v>253</v>
      </c>
      <c r="D37" s="165" t="s">
        <v>85</v>
      </c>
      <c r="E37" s="166">
        <v>97.05</v>
      </c>
      <c r="F37" s="200">
        <v>0</v>
      </c>
      <c r="G37" s="201">
        <f>E37*F37</f>
        <v>0</v>
      </c>
    </row>
    <row r="38" spans="1:10" s="146" customFormat="1" ht="12.75">
      <c r="A38" s="168"/>
      <c r="B38" s="169"/>
      <c r="C38" s="228" t="s">
        <v>250</v>
      </c>
      <c r="D38" s="229"/>
      <c r="E38" s="170">
        <v>97.05</v>
      </c>
      <c r="F38" s="204"/>
      <c r="G38" s="204"/>
      <c r="J38" s="189"/>
    </row>
    <row r="39" spans="1:7" ht="12.75">
      <c r="A39" s="162">
        <v>19</v>
      </c>
      <c r="B39" s="163" t="s">
        <v>254</v>
      </c>
      <c r="C39" s="164" t="s">
        <v>256</v>
      </c>
      <c r="D39" s="165" t="s">
        <v>85</v>
      </c>
      <c r="E39" s="166">
        <v>56.2</v>
      </c>
      <c r="F39" s="200">
        <v>0</v>
      </c>
      <c r="G39" s="201">
        <f>E39*F39</f>
        <v>0</v>
      </c>
    </row>
    <row r="40" spans="1:7" ht="12.75">
      <c r="A40" s="168"/>
      <c r="B40" s="169"/>
      <c r="C40" s="228" t="s">
        <v>255</v>
      </c>
      <c r="D40" s="239"/>
      <c r="E40" s="170">
        <v>56.2</v>
      </c>
      <c r="F40" s="204"/>
      <c r="G40" s="204"/>
    </row>
    <row r="41" spans="1:52" s="146" customFormat="1" ht="12.75">
      <c r="A41" s="171"/>
      <c r="B41" s="172" t="s">
        <v>76</v>
      </c>
      <c r="C41" s="173" t="s">
        <v>249</v>
      </c>
      <c r="D41" s="174"/>
      <c r="E41" s="175"/>
      <c r="F41" s="202"/>
      <c r="G41" s="203">
        <f>SUM(G37:G40)</f>
        <v>0</v>
      </c>
      <c r="J41" s="189">
        <v>4</v>
      </c>
      <c r="AV41" s="190">
        <f>SUM(AV36:AV38)</f>
        <v>0</v>
      </c>
      <c r="AW41" s="190">
        <f>SUM(AW36:AW38)</f>
        <v>0</v>
      </c>
      <c r="AX41" s="190">
        <f>SUM(AX36:AX38)</f>
        <v>0</v>
      </c>
      <c r="AY41" s="190">
        <f>SUM(AY36:AY38)</f>
        <v>0</v>
      </c>
      <c r="AZ41" s="190">
        <f>SUM(AZ36:AZ38)</f>
        <v>0</v>
      </c>
    </row>
    <row r="42" spans="1:10" ht="12.75">
      <c r="A42" s="156" t="s">
        <v>74</v>
      </c>
      <c r="B42" s="157" t="s">
        <v>88</v>
      </c>
      <c r="C42" s="158" t="s">
        <v>89</v>
      </c>
      <c r="D42" s="159"/>
      <c r="E42" s="160"/>
      <c r="F42" s="198"/>
      <c r="G42" s="199"/>
      <c r="J42" s="161">
        <v>1</v>
      </c>
    </row>
    <row r="43" spans="1:99" ht="12.75">
      <c r="A43" s="162">
        <v>20</v>
      </c>
      <c r="B43" s="163" t="s">
        <v>90</v>
      </c>
      <c r="C43" s="164" t="s">
        <v>91</v>
      </c>
      <c r="D43" s="165" t="s">
        <v>82</v>
      </c>
      <c r="E43" s="166">
        <v>1.98</v>
      </c>
      <c r="F43" s="200">
        <v>0</v>
      </c>
      <c r="G43" s="201">
        <f>E43*F43</f>
        <v>0</v>
      </c>
      <c r="J43" s="161">
        <v>2</v>
      </c>
      <c r="V43" s="145">
        <v>1</v>
      </c>
      <c r="W43" s="145">
        <v>1</v>
      </c>
      <c r="X43" s="145">
        <v>1</v>
      </c>
      <c r="AU43" s="145">
        <v>1</v>
      </c>
      <c r="AV43" s="145">
        <f>IF(AU43=1,G43,0)</f>
        <v>0</v>
      </c>
      <c r="AW43" s="145">
        <f>IF(AU43=2,G43,0)</f>
        <v>0</v>
      </c>
      <c r="AX43" s="145">
        <f>IF(AU43=3,G43,0)</f>
        <v>0</v>
      </c>
      <c r="AY43" s="145">
        <f>IF(AU43=4,G43,0)</f>
        <v>0</v>
      </c>
      <c r="AZ43" s="145">
        <f>IF(AU43=5,G43,0)</f>
        <v>0</v>
      </c>
      <c r="BV43" s="167">
        <v>1</v>
      </c>
      <c r="BW43" s="167">
        <v>1</v>
      </c>
      <c r="CU43" s="145">
        <v>2.42198</v>
      </c>
    </row>
    <row r="44" spans="1:10" ht="12.75">
      <c r="A44" s="168"/>
      <c r="B44" s="169"/>
      <c r="C44" s="228" t="s">
        <v>92</v>
      </c>
      <c r="D44" s="239"/>
      <c r="E44" s="170">
        <v>0</v>
      </c>
      <c r="F44" s="204"/>
      <c r="G44" s="204"/>
      <c r="J44" s="161"/>
    </row>
    <row r="45" spans="1:10" ht="12.75">
      <c r="A45" s="168"/>
      <c r="B45" s="169"/>
      <c r="C45" s="228" t="s">
        <v>93</v>
      </c>
      <c r="D45" s="239"/>
      <c r="E45" s="170">
        <v>0</v>
      </c>
      <c r="F45" s="204"/>
      <c r="G45" s="204"/>
      <c r="J45" s="161"/>
    </row>
    <row r="46" spans="1:10" ht="12.75">
      <c r="A46" s="168"/>
      <c r="B46" s="169"/>
      <c r="C46" s="240" t="s">
        <v>83</v>
      </c>
      <c r="D46" s="239"/>
      <c r="E46" s="188">
        <v>0</v>
      </c>
      <c r="F46" s="204"/>
      <c r="G46" s="204"/>
      <c r="J46" s="161"/>
    </row>
    <row r="47" spans="1:10" ht="12.75">
      <c r="A47" s="168"/>
      <c r="B47" s="169"/>
      <c r="C47" s="228" t="s">
        <v>94</v>
      </c>
      <c r="D47" s="239"/>
      <c r="E47" s="170">
        <v>1.98</v>
      </c>
      <c r="F47" s="204"/>
      <c r="G47" s="204"/>
      <c r="J47" s="161"/>
    </row>
    <row r="48" spans="1:99" ht="22.5">
      <c r="A48" s="162">
        <v>21</v>
      </c>
      <c r="B48" s="163" t="s">
        <v>95</v>
      </c>
      <c r="C48" s="164" t="s">
        <v>96</v>
      </c>
      <c r="D48" s="165" t="s">
        <v>82</v>
      </c>
      <c r="E48" s="166">
        <v>1.98</v>
      </c>
      <c r="F48" s="200">
        <v>0</v>
      </c>
      <c r="G48" s="201">
        <f>E48*F48</f>
        <v>0</v>
      </c>
      <c r="J48" s="161">
        <v>2</v>
      </c>
      <c r="V48" s="145">
        <v>1</v>
      </c>
      <c r="W48" s="145">
        <v>1</v>
      </c>
      <c r="X48" s="145">
        <v>1</v>
      </c>
      <c r="AU48" s="145">
        <v>1</v>
      </c>
      <c r="AV48" s="145">
        <f>IF(AU48=1,G48,0)</f>
        <v>0</v>
      </c>
      <c r="AW48" s="145">
        <f>IF(AU48=2,G48,0)</f>
        <v>0</v>
      </c>
      <c r="AX48" s="145">
        <f>IF(AU48=3,G48,0)</f>
        <v>0</v>
      </c>
      <c r="AY48" s="145">
        <f>IF(AU48=4,G48,0)</f>
        <v>0</v>
      </c>
      <c r="AZ48" s="145">
        <f>IF(AU48=5,G48,0)</f>
        <v>0</v>
      </c>
      <c r="BV48" s="167">
        <v>1</v>
      </c>
      <c r="BW48" s="167">
        <v>1</v>
      </c>
      <c r="CU48" s="145">
        <v>0.02</v>
      </c>
    </row>
    <row r="49" spans="1:10" ht="12.75">
      <c r="A49" s="168"/>
      <c r="B49" s="169"/>
      <c r="C49" s="228" t="s">
        <v>92</v>
      </c>
      <c r="D49" s="239"/>
      <c r="E49" s="170">
        <v>0</v>
      </c>
      <c r="F49" s="204"/>
      <c r="G49" s="204"/>
      <c r="J49" s="161"/>
    </row>
    <row r="50" spans="1:10" ht="12.75">
      <c r="A50" s="168"/>
      <c r="B50" s="169"/>
      <c r="C50" s="228" t="s">
        <v>93</v>
      </c>
      <c r="D50" s="239"/>
      <c r="E50" s="170">
        <v>0</v>
      </c>
      <c r="F50" s="204"/>
      <c r="G50" s="204"/>
      <c r="J50" s="161"/>
    </row>
    <row r="51" spans="1:10" ht="12.75">
      <c r="A51" s="168"/>
      <c r="B51" s="169"/>
      <c r="C51" s="240" t="s">
        <v>83</v>
      </c>
      <c r="D51" s="239"/>
      <c r="E51" s="188">
        <v>0</v>
      </c>
      <c r="F51" s="204"/>
      <c r="G51" s="204"/>
      <c r="J51" s="161"/>
    </row>
    <row r="52" spans="1:10" ht="12.75">
      <c r="A52" s="168"/>
      <c r="B52" s="169"/>
      <c r="C52" s="228" t="s">
        <v>94</v>
      </c>
      <c r="D52" s="239"/>
      <c r="E52" s="170">
        <v>1.98</v>
      </c>
      <c r="F52" s="204"/>
      <c r="G52" s="204"/>
      <c r="J52" s="161"/>
    </row>
    <row r="53" spans="1:75" ht="22.5">
      <c r="A53" s="162">
        <v>22</v>
      </c>
      <c r="B53" s="163" t="s">
        <v>218</v>
      </c>
      <c r="C53" s="164" t="s">
        <v>221</v>
      </c>
      <c r="D53" s="165" t="s">
        <v>85</v>
      </c>
      <c r="E53" s="166">
        <v>63.59</v>
      </c>
      <c r="F53" s="200">
        <v>0</v>
      </c>
      <c r="G53" s="201">
        <f>E53*F53</f>
        <v>0</v>
      </c>
      <c r="J53" s="161"/>
      <c r="BV53" s="167"/>
      <c r="BW53" s="167"/>
    </row>
    <row r="54" spans="1:75" ht="22.5">
      <c r="A54" s="162">
        <v>23</v>
      </c>
      <c r="B54" s="163" t="s">
        <v>219</v>
      </c>
      <c r="C54" s="164" t="s">
        <v>217</v>
      </c>
      <c r="D54" s="165" t="s">
        <v>85</v>
      </c>
      <c r="E54" s="166">
        <v>63.59</v>
      </c>
      <c r="F54" s="200">
        <v>0</v>
      </c>
      <c r="G54" s="201">
        <f>E54*F54</f>
        <v>0</v>
      </c>
      <c r="J54" s="161"/>
      <c r="BV54" s="167"/>
      <c r="BW54" s="167"/>
    </row>
    <row r="55" spans="1:75" ht="24" customHeight="1">
      <c r="A55" s="162">
        <v>24</v>
      </c>
      <c r="B55" s="163" t="s">
        <v>220</v>
      </c>
      <c r="C55" s="164" t="s">
        <v>216</v>
      </c>
      <c r="D55" s="165" t="s">
        <v>85</v>
      </c>
      <c r="E55" s="166">
        <v>63.59</v>
      </c>
      <c r="F55" s="200">
        <v>0</v>
      </c>
      <c r="G55" s="201">
        <f>E55*F55</f>
        <v>0</v>
      </c>
      <c r="J55" s="161"/>
      <c r="BV55" s="167"/>
      <c r="BW55" s="167"/>
    </row>
    <row r="56" spans="1:52" ht="12.75">
      <c r="A56" s="171"/>
      <c r="B56" s="172" t="s">
        <v>76</v>
      </c>
      <c r="C56" s="173" t="str">
        <f>CONCATENATE(B42," ",C42)</f>
        <v>63 Podlahy a podlahové konstrukce</v>
      </c>
      <c r="D56" s="174"/>
      <c r="E56" s="175"/>
      <c r="F56" s="202"/>
      <c r="G56" s="203">
        <f>SUM(G43:G55)</f>
        <v>0</v>
      </c>
      <c r="J56" s="161">
        <v>4</v>
      </c>
      <c r="AV56" s="176">
        <f>SUM(AV42:AV52)</f>
        <v>0</v>
      </c>
      <c r="AW56" s="176">
        <f>SUM(AW42:AW52)</f>
        <v>0</v>
      </c>
      <c r="AX56" s="176">
        <f>SUM(AX42:AX52)</f>
        <v>0</v>
      </c>
      <c r="AY56" s="176">
        <f>SUM(AY42:AY52)</f>
        <v>0</v>
      </c>
      <c r="AZ56" s="176">
        <f>SUM(AZ42:AZ52)</f>
        <v>0</v>
      </c>
    </row>
    <row r="57" spans="1:10" ht="12.75">
      <c r="A57" s="156" t="s">
        <v>74</v>
      </c>
      <c r="B57" s="157" t="s">
        <v>97</v>
      </c>
      <c r="C57" s="158" t="s">
        <v>98</v>
      </c>
      <c r="D57" s="159"/>
      <c r="E57" s="160"/>
      <c r="F57" s="198"/>
      <c r="G57" s="199"/>
      <c r="J57" s="161">
        <v>1</v>
      </c>
    </row>
    <row r="58" spans="1:99" ht="12.75">
      <c r="A58" s="162">
        <v>25</v>
      </c>
      <c r="B58" s="163" t="s">
        <v>99</v>
      </c>
      <c r="C58" s="164" t="s">
        <v>235</v>
      </c>
      <c r="D58" s="165" t="s">
        <v>85</v>
      </c>
      <c r="E58" s="166">
        <v>175</v>
      </c>
      <c r="F58" s="200">
        <v>0</v>
      </c>
      <c r="G58" s="201">
        <f>E58*F58</f>
        <v>0</v>
      </c>
      <c r="J58" s="161">
        <v>2</v>
      </c>
      <c r="V58" s="145">
        <v>1</v>
      </c>
      <c r="W58" s="145">
        <v>1</v>
      </c>
      <c r="X58" s="145">
        <v>1</v>
      </c>
      <c r="AU58" s="145">
        <v>1</v>
      </c>
      <c r="AV58" s="145">
        <f>IF(AU58=1,G58,0)</f>
        <v>0</v>
      </c>
      <c r="AW58" s="145">
        <f>IF(AU58=2,G58,0)</f>
        <v>0</v>
      </c>
      <c r="AX58" s="145">
        <f>IF(AU58=3,G58,0)</f>
        <v>0</v>
      </c>
      <c r="AY58" s="145">
        <f>IF(AU58=4,G58,0)</f>
        <v>0</v>
      </c>
      <c r="AZ58" s="145">
        <f>IF(AU58=5,G58,0)</f>
        <v>0</v>
      </c>
      <c r="BV58" s="167">
        <v>1</v>
      </c>
      <c r="BW58" s="167">
        <v>1</v>
      </c>
      <c r="CU58" s="145">
        <v>0.03459</v>
      </c>
    </row>
    <row r="59" spans="1:52" ht="12.75">
      <c r="A59" s="171"/>
      <c r="B59" s="172" t="s">
        <v>76</v>
      </c>
      <c r="C59" s="173" t="str">
        <f>CONCATENATE(B57," ",C57)</f>
        <v>94 Lešení a stavební výtahy</v>
      </c>
      <c r="D59" s="174"/>
      <c r="E59" s="175"/>
      <c r="F59" s="202"/>
      <c r="G59" s="203">
        <f>SUM(G57:G58)</f>
        <v>0</v>
      </c>
      <c r="J59" s="161">
        <v>4</v>
      </c>
      <c r="AV59" s="176">
        <f>SUM(AV57:AV58)</f>
        <v>0</v>
      </c>
      <c r="AW59" s="176">
        <f>SUM(AW57:AW58)</f>
        <v>0</v>
      </c>
      <c r="AX59" s="176">
        <f>SUM(AX57:AX58)</f>
        <v>0</v>
      </c>
      <c r="AY59" s="176">
        <f>SUM(AY57:AY58)</f>
        <v>0</v>
      </c>
      <c r="AZ59" s="176">
        <f>SUM(AZ57:AZ58)</f>
        <v>0</v>
      </c>
    </row>
    <row r="60" spans="1:10" ht="12.75">
      <c r="A60" s="156" t="s">
        <v>74</v>
      </c>
      <c r="B60" s="157" t="s">
        <v>100</v>
      </c>
      <c r="C60" s="158" t="s">
        <v>101</v>
      </c>
      <c r="D60" s="159"/>
      <c r="E60" s="160"/>
      <c r="F60" s="198"/>
      <c r="G60" s="199"/>
      <c r="J60" s="161">
        <v>1</v>
      </c>
    </row>
    <row r="61" spans="1:99" ht="12.75">
      <c r="A61" s="162">
        <v>26</v>
      </c>
      <c r="B61" s="163" t="s">
        <v>102</v>
      </c>
      <c r="C61" s="164" t="s">
        <v>103</v>
      </c>
      <c r="D61" s="165" t="s">
        <v>85</v>
      </c>
      <c r="E61" s="166">
        <v>348</v>
      </c>
      <c r="F61" s="200">
        <v>0</v>
      </c>
      <c r="G61" s="201">
        <f>E61*F61</f>
        <v>0</v>
      </c>
      <c r="J61" s="161">
        <v>2</v>
      </c>
      <c r="V61" s="145">
        <v>1</v>
      </c>
      <c r="W61" s="145">
        <v>1</v>
      </c>
      <c r="X61" s="145">
        <v>1</v>
      </c>
      <c r="AU61" s="145">
        <v>1</v>
      </c>
      <c r="AV61" s="145">
        <f>IF(AU61=1,G61,0)</f>
        <v>0</v>
      </c>
      <c r="AW61" s="145">
        <f>IF(AU61=2,G61,0)</f>
        <v>0</v>
      </c>
      <c r="AX61" s="145">
        <f>IF(AU61=3,G61,0)</f>
        <v>0</v>
      </c>
      <c r="AY61" s="145">
        <f>IF(AU61=4,G61,0)</f>
        <v>0</v>
      </c>
      <c r="AZ61" s="145">
        <f>IF(AU61=5,G61,0)</f>
        <v>0</v>
      </c>
      <c r="BV61" s="167">
        <v>1</v>
      </c>
      <c r="BW61" s="167">
        <v>1</v>
      </c>
      <c r="CU61" s="145">
        <v>4E-05</v>
      </c>
    </row>
    <row r="62" spans="1:75" ht="33.75">
      <c r="A62" s="162">
        <v>27</v>
      </c>
      <c r="B62" s="163" t="s">
        <v>113</v>
      </c>
      <c r="C62" s="164" t="s">
        <v>224</v>
      </c>
      <c r="D62" s="165" t="s">
        <v>115</v>
      </c>
      <c r="E62" s="166">
        <v>1</v>
      </c>
      <c r="F62" s="200">
        <v>0</v>
      </c>
      <c r="G62" s="201">
        <f>E62*F62</f>
        <v>0</v>
      </c>
      <c r="J62" s="161"/>
      <c r="BV62" s="167"/>
      <c r="BW62" s="167"/>
    </row>
    <row r="63" spans="1:99" ht="12.75">
      <c r="A63" s="162">
        <v>28</v>
      </c>
      <c r="B63" s="163" t="s">
        <v>215</v>
      </c>
      <c r="C63" s="164" t="s">
        <v>228</v>
      </c>
      <c r="D63" s="165" t="s">
        <v>75</v>
      </c>
      <c r="E63" s="166">
        <v>1</v>
      </c>
      <c r="F63" s="200">
        <v>0</v>
      </c>
      <c r="G63" s="201">
        <f>E63*F63</f>
        <v>0</v>
      </c>
      <c r="J63" s="161">
        <v>2</v>
      </c>
      <c r="V63" s="145">
        <v>12</v>
      </c>
      <c r="W63" s="145">
        <v>0</v>
      </c>
      <c r="X63" s="145">
        <v>752</v>
      </c>
      <c r="AU63" s="145">
        <v>1</v>
      </c>
      <c r="AV63" s="145">
        <f>IF(AU63=1,G63,0)</f>
        <v>0</v>
      </c>
      <c r="AW63" s="145">
        <f>IF(AU63=2,G63,0)</f>
        <v>0</v>
      </c>
      <c r="AX63" s="145">
        <f>IF(AU63=3,G63,0)</f>
        <v>0</v>
      </c>
      <c r="AY63" s="145">
        <f>IF(AU63=4,G63,0)</f>
        <v>0</v>
      </c>
      <c r="AZ63" s="145">
        <f>IF(AU63=5,G63,0)</f>
        <v>0</v>
      </c>
      <c r="BV63" s="167">
        <v>12</v>
      </c>
      <c r="BW63" s="167">
        <v>0</v>
      </c>
      <c r="CU63" s="145">
        <v>0</v>
      </c>
    </row>
    <row r="64" spans="1:99" ht="12.75">
      <c r="A64" s="162">
        <v>29</v>
      </c>
      <c r="B64" s="163" t="s">
        <v>226</v>
      </c>
      <c r="C64" s="164" t="s">
        <v>229</v>
      </c>
      <c r="D64" s="165" t="s">
        <v>75</v>
      </c>
      <c r="E64" s="166">
        <v>1</v>
      </c>
      <c r="F64" s="200">
        <v>0</v>
      </c>
      <c r="G64" s="201">
        <f>E64*F64</f>
        <v>0</v>
      </c>
      <c r="J64" s="161">
        <v>2</v>
      </c>
      <c r="V64" s="145">
        <v>12</v>
      </c>
      <c r="W64" s="145">
        <v>0</v>
      </c>
      <c r="X64" s="145">
        <v>752</v>
      </c>
      <c r="AU64" s="145">
        <v>1</v>
      </c>
      <c r="AV64" s="145">
        <f>IF(AU64=1,G64,0)</f>
        <v>0</v>
      </c>
      <c r="AW64" s="145">
        <f>IF(AU64=2,G64,0)</f>
        <v>0</v>
      </c>
      <c r="AX64" s="145">
        <f>IF(AU64=3,G64,0)</f>
        <v>0</v>
      </c>
      <c r="AY64" s="145">
        <f>IF(AU64=4,G64,0)</f>
        <v>0</v>
      </c>
      <c r="AZ64" s="145">
        <f>IF(AU64=5,G64,0)</f>
        <v>0</v>
      </c>
      <c r="BV64" s="167">
        <v>12</v>
      </c>
      <c r="BW64" s="167">
        <v>0</v>
      </c>
      <c r="CU64" s="145">
        <v>0</v>
      </c>
    </row>
    <row r="65" spans="1:99" ht="12.75">
      <c r="A65" s="162">
        <v>30</v>
      </c>
      <c r="B65" s="163" t="s">
        <v>227</v>
      </c>
      <c r="C65" s="164" t="s">
        <v>114</v>
      </c>
      <c r="D65" s="165" t="s">
        <v>62</v>
      </c>
      <c r="E65" s="166">
        <v>2.5</v>
      </c>
      <c r="F65" s="200">
        <v>0</v>
      </c>
      <c r="G65" s="201">
        <f>E65*F65</f>
        <v>0</v>
      </c>
      <c r="J65" s="161">
        <v>2</v>
      </c>
      <c r="V65" s="145">
        <v>12</v>
      </c>
      <c r="W65" s="145">
        <v>0</v>
      </c>
      <c r="X65" s="145">
        <v>752</v>
      </c>
      <c r="AU65" s="145">
        <v>1</v>
      </c>
      <c r="AV65" s="145">
        <f>IF(AU65=1,G65,0)</f>
        <v>0</v>
      </c>
      <c r="AW65" s="145">
        <f>IF(AU65=2,G65,0)</f>
        <v>0</v>
      </c>
      <c r="AX65" s="145">
        <f>IF(AU65=3,G65,0)</f>
        <v>0</v>
      </c>
      <c r="AY65" s="145">
        <f>IF(AU65=4,G65,0)</f>
        <v>0</v>
      </c>
      <c r="AZ65" s="145">
        <f>IF(AU65=5,G65,0)</f>
        <v>0</v>
      </c>
      <c r="BV65" s="167">
        <v>12</v>
      </c>
      <c r="BW65" s="167">
        <v>0</v>
      </c>
      <c r="CU65" s="145">
        <v>0</v>
      </c>
    </row>
    <row r="66" spans="1:52" ht="12.75">
      <c r="A66" s="171"/>
      <c r="B66" s="172" t="s">
        <v>76</v>
      </c>
      <c r="C66" s="173" t="str">
        <f>CONCATENATE(B60," ",C60)</f>
        <v>95 Dokončovací konstrukce na pozemních stavbách</v>
      </c>
      <c r="D66" s="174"/>
      <c r="E66" s="175"/>
      <c r="F66" s="202"/>
      <c r="G66" s="203">
        <f>SUM(G60:G65)</f>
        <v>0</v>
      </c>
      <c r="J66" s="161">
        <v>4</v>
      </c>
      <c r="AV66" s="176">
        <f>SUM(AV60:AV65)</f>
        <v>0</v>
      </c>
      <c r="AW66" s="176">
        <f>SUM(AW60:AW65)</f>
        <v>0</v>
      </c>
      <c r="AX66" s="176">
        <f>SUM(AX60:AX65)</f>
        <v>0</v>
      </c>
      <c r="AY66" s="176">
        <f>SUM(AY60:AY65)</f>
        <v>0</v>
      </c>
      <c r="AZ66" s="176">
        <f>SUM(AZ60:AZ65)</f>
        <v>0</v>
      </c>
    </row>
    <row r="67" spans="1:10" ht="12.75">
      <c r="A67" s="156" t="s">
        <v>74</v>
      </c>
      <c r="B67" s="157" t="s">
        <v>117</v>
      </c>
      <c r="C67" s="158" t="s">
        <v>118</v>
      </c>
      <c r="D67" s="159"/>
      <c r="E67" s="160"/>
      <c r="F67" s="198"/>
      <c r="G67" s="199"/>
      <c r="J67" s="161">
        <v>1</v>
      </c>
    </row>
    <row r="68" spans="1:99" ht="12.75">
      <c r="A68" s="162">
        <v>31</v>
      </c>
      <c r="B68" s="163" t="s">
        <v>119</v>
      </c>
      <c r="C68" s="164" t="s">
        <v>120</v>
      </c>
      <c r="D68" s="165" t="s">
        <v>84</v>
      </c>
      <c r="E68" s="166">
        <v>46.08</v>
      </c>
      <c r="F68" s="200"/>
      <c r="G68" s="201">
        <f>E68*F68</f>
        <v>0</v>
      </c>
      <c r="J68" s="161">
        <v>2</v>
      </c>
      <c r="V68" s="145">
        <v>7</v>
      </c>
      <c r="W68" s="145">
        <v>1</v>
      </c>
      <c r="X68" s="145">
        <v>2</v>
      </c>
      <c r="AU68" s="145">
        <v>1</v>
      </c>
      <c r="AV68" s="145">
        <f>IF(AU68=1,G68,0)</f>
        <v>0</v>
      </c>
      <c r="AW68" s="145">
        <f>IF(AU68=2,G68,0)</f>
        <v>0</v>
      </c>
      <c r="AX68" s="145">
        <f>IF(AU68=3,G68,0)</f>
        <v>0</v>
      </c>
      <c r="AY68" s="145">
        <f>IF(AU68=4,G68,0)</f>
        <v>0</v>
      </c>
      <c r="AZ68" s="145">
        <f>IF(AU68=5,G68,0)</f>
        <v>0</v>
      </c>
      <c r="BV68" s="167">
        <v>7</v>
      </c>
      <c r="BW68" s="167">
        <v>1</v>
      </c>
      <c r="CU68" s="145">
        <v>0</v>
      </c>
    </row>
    <row r="69" spans="1:52" ht="12.75">
      <c r="A69" s="171"/>
      <c r="B69" s="172" t="s">
        <v>76</v>
      </c>
      <c r="C69" s="173" t="str">
        <f>CONCATENATE(B67," ",C67)</f>
        <v>99 Staveništní přesun hmot</v>
      </c>
      <c r="D69" s="174"/>
      <c r="E69" s="175"/>
      <c r="F69" s="202"/>
      <c r="G69" s="203">
        <f>SUM(G67:G68)</f>
        <v>0</v>
      </c>
      <c r="J69" s="161">
        <v>4</v>
      </c>
      <c r="AV69" s="176">
        <f>SUM(AV67:AV68)</f>
        <v>0</v>
      </c>
      <c r="AW69" s="176">
        <f>SUM(AW67:AW68)</f>
        <v>0</v>
      </c>
      <c r="AX69" s="176">
        <f>SUM(AX67:AX68)</f>
        <v>0</v>
      </c>
      <c r="AY69" s="176">
        <f>SUM(AY67:AY68)</f>
        <v>0</v>
      </c>
      <c r="AZ69" s="176">
        <f>SUM(AZ67:AZ68)</f>
        <v>0</v>
      </c>
    </row>
    <row r="70" spans="1:10" ht="12.75">
      <c r="A70" s="156" t="s">
        <v>74</v>
      </c>
      <c r="B70" s="157" t="s">
        <v>121</v>
      </c>
      <c r="C70" s="158" t="s">
        <v>122</v>
      </c>
      <c r="D70" s="159"/>
      <c r="E70" s="160"/>
      <c r="F70" s="198"/>
      <c r="G70" s="199"/>
      <c r="J70" s="161">
        <v>1</v>
      </c>
    </row>
    <row r="71" spans="1:99" ht="22.5">
      <c r="A71" s="162">
        <v>32</v>
      </c>
      <c r="B71" s="163" t="s">
        <v>123</v>
      </c>
      <c r="C71" s="164" t="s">
        <v>124</v>
      </c>
      <c r="D71" s="165" t="s">
        <v>85</v>
      </c>
      <c r="E71" s="166">
        <v>14.64</v>
      </c>
      <c r="F71" s="200">
        <v>0</v>
      </c>
      <c r="G71" s="201">
        <f>E71*F71</f>
        <v>0</v>
      </c>
      <c r="J71" s="161">
        <v>2</v>
      </c>
      <c r="V71" s="145">
        <v>1</v>
      </c>
      <c r="W71" s="145">
        <v>7</v>
      </c>
      <c r="X71" s="145">
        <v>7</v>
      </c>
      <c r="AU71" s="145">
        <v>2</v>
      </c>
      <c r="AV71" s="145">
        <f>IF(AU71=1,G71,0)</f>
        <v>0</v>
      </c>
      <c r="AW71" s="145">
        <f>IF(AU71=2,G71,0)</f>
        <v>0</v>
      </c>
      <c r="AX71" s="145">
        <f>IF(AU71=3,G71,0)</f>
        <v>0</v>
      </c>
      <c r="AY71" s="145">
        <f>IF(AU71=4,G71,0)</f>
        <v>0</v>
      </c>
      <c r="AZ71" s="145">
        <f>IF(AU71=5,G71,0)</f>
        <v>0</v>
      </c>
      <c r="BV71" s="167">
        <v>1</v>
      </c>
      <c r="BW71" s="167">
        <v>7</v>
      </c>
      <c r="CU71" s="145">
        <v>0.004</v>
      </c>
    </row>
    <row r="72" spans="1:10" ht="12.75">
      <c r="A72" s="168"/>
      <c r="B72" s="169"/>
      <c r="C72" s="240" t="s">
        <v>83</v>
      </c>
      <c r="D72" s="239"/>
      <c r="E72" s="188">
        <v>0</v>
      </c>
      <c r="F72" s="204"/>
      <c r="G72" s="204"/>
      <c r="J72" s="161"/>
    </row>
    <row r="73" spans="1:10" ht="12.75">
      <c r="A73" s="168"/>
      <c r="B73" s="169"/>
      <c r="C73" s="228" t="s">
        <v>125</v>
      </c>
      <c r="D73" s="239"/>
      <c r="E73" s="170">
        <v>14.64</v>
      </c>
      <c r="F73" s="204"/>
      <c r="G73" s="204"/>
      <c r="J73" s="161"/>
    </row>
    <row r="74" spans="1:99" ht="12.75">
      <c r="A74" s="162">
        <v>33</v>
      </c>
      <c r="B74" s="163" t="s">
        <v>126</v>
      </c>
      <c r="C74" s="164" t="s">
        <v>127</v>
      </c>
      <c r="D74" s="165" t="s">
        <v>62</v>
      </c>
      <c r="E74" s="166">
        <v>64.1232</v>
      </c>
      <c r="F74" s="200">
        <v>0</v>
      </c>
      <c r="G74" s="201">
        <f>E74*F74</f>
        <v>0</v>
      </c>
      <c r="J74" s="161">
        <v>2</v>
      </c>
      <c r="V74" s="145">
        <v>7</v>
      </c>
      <c r="W74" s="145">
        <v>1002</v>
      </c>
      <c r="X74" s="145">
        <v>5</v>
      </c>
      <c r="AU74" s="145">
        <v>2</v>
      </c>
      <c r="AV74" s="145">
        <f>IF(AU74=1,G74,0)</f>
        <v>0</v>
      </c>
      <c r="AW74" s="145">
        <f>IF(AU74=2,G74,0)</f>
        <v>0</v>
      </c>
      <c r="AX74" s="145">
        <f>IF(AU74=3,G74,0)</f>
        <v>0</v>
      </c>
      <c r="AY74" s="145">
        <f>IF(AU74=4,G74,0)</f>
        <v>0</v>
      </c>
      <c r="AZ74" s="145">
        <f>IF(AU74=5,G74,0)</f>
        <v>0</v>
      </c>
      <c r="BV74" s="167">
        <v>7</v>
      </c>
      <c r="BW74" s="167">
        <v>1002</v>
      </c>
      <c r="CU74" s="145">
        <v>0</v>
      </c>
    </row>
    <row r="75" spans="1:52" ht="12.75">
      <c r="A75" s="171"/>
      <c r="B75" s="172" t="s">
        <v>76</v>
      </c>
      <c r="C75" s="173" t="str">
        <f>CONCATENATE(B70," ",C70)</f>
        <v>711 Izolace proti vodě</v>
      </c>
      <c r="D75" s="174"/>
      <c r="E75" s="175"/>
      <c r="F75" s="202"/>
      <c r="G75" s="203">
        <f>SUM(G70:G74)</f>
        <v>0</v>
      </c>
      <c r="J75" s="161">
        <v>4</v>
      </c>
      <c r="AV75" s="176">
        <f>SUM(AV70:AV74)</f>
        <v>0</v>
      </c>
      <c r="AW75" s="176">
        <f>SUM(AW70:AW74)</f>
        <v>0</v>
      </c>
      <c r="AX75" s="176">
        <f>SUM(AX70:AX74)</f>
        <v>0</v>
      </c>
      <c r="AY75" s="176">
        <f>SUM(AY70:AY74)</f>
        <v>0</v>
      </c>
      <c r="AZ75" s="176">
        <f>SUM(AZ70:AZ74)</f>
        <v>0</v>
      </c>
    </row>
    <row r="76" spans="1:10" ht="12.75">
      <c r="A76" s="156" t="s">
        <v>74</v>
      </c>
      <c r="B76" s="157" t="s">
        <v>128</v>
      </c>
      <c r="C76" s="158" t="s">
        <v>129</v>
      </c>
      <c r="D76" s="159"/>
      <c r="E76" s="160"/>
      <c r="F76" s="198"/>
      <c r="G76" s="199"/>
      <c r="J76" s="161">
        <v>1</v>
      </c>
    </row>
    <row r="77" spans="1:99" ht="33.75">
      <c r="A77" s="162">
        <v>34</v>
      </c>
      <c r="B77" s="163" t="s">
        <v>130</v>
      </c>
      <c r="C77" s="164" t="s">
        <v>236</v>
      </c>
      <c r="D77" s="165" t="s">
        <v>75</v>
      </c>
      <c r="E77" s="166">
        <v>11</v>
      </c>
      <c r="F77" s="200">
        <v>0</v>
      </c>
      <c r="G77" s="201">
        <f>E77*F77</f>
        <v>0</v>
      </c>
      <c r="J77" s="161">
        <v>2</v>
      </c>
      <c r="V77" s="145">
        <v>12</v>
      </c>
      <c r="W77" s="145">
        <v>0</v>
      </c>
      <c r="X77" s="145">
        <v>755</v>
      </c>
      <c r="AU77" s="145">
        <v>2</v>
      </c>
      <c r="AV77" s="145">
        <f>IF(AU77=1,G77,0)</f>
        <v>0</v>
      </c>
      <c r="AW77" s="145">
        <f>IF(AU77=2,G77,0)</f>
        <v>0</v>
      </c>
      <c r="AX77" s="145">
        <f>IF(AU77=3,G77,0)</f>
        <v>0</v>
      </c>
      <c r="AY77" s="145">
        <f>IF(AU77=4,G77,0)</f>
        <v>0</v>
      </c>
      <c r="AZ77" s="145">
        <f>IF(AU77=5,G77,0)</f>
        <v>0</v>
      </c>
      <c r="BV77" s="167">
        <v>12</v>
      </c>
      <c r="BW77" s="167">
        <v>0</v>
      </c>
      <c r="CU77" s="145">
        <v>0</v>
      </c>
    </row>
    <row r="78" spans="1:99" ht="33.75">
      <c r="A78" s="162">
        <v>35</v>
      </c>
      <c r="B78" s="163" t="s">
        <v>197</v>
      </c>
      <c r="C78" s="164" t="s">
        <v>237</v>
      </c>
      <c r="D78" s="165" t="s">
        <v>75</v>
      </c>
      <c r="E78" s="166">
        <v>5</v>
      </c>
      <c r="F78" s="200">
        <v>0</v>
      </c>
      <c r="G78" s="201">
        <f>E78*F78</f>
        <v>0</v>
      </c>
      <c r="J78" s="161">
        <v>2</v>
      </c>
      <c r="V78" s="145">
        <v>12</v>
      </c>
      <c r="W78" s="145">
        <v>0</v>
      </c>
      <c r="X78" s="145">
        <v>743</v>
      </c>
      <c r="AU78" s="145">
        <v>2</v>
      </c>
      <c r="AV78" s="145">
        <f>IF(AU78=1,G78,0)</f>
        <v>0</v>
      </c>
      <c r="AW78" s="145">
        <f>IF(AU78=2,G78,0)</f>
        <v>0</v>
      </c>
      <c r="AX78" s="145">
        <f>IF(AU78=3,G78,0)</f>
        <v>0</v>
      </c>
      <c r="AY78" s="145">
        <f>IF(AU78=4,G78,0)</f>
        <v>0</v>
      </c>
      <c r="AZ78" s="145">
        <f>IF(AU78=5,G78,0)</f>
        <v>0</v>
      </c>
      <c r="BV78" s="167">
        <v>12</v>
      </c>
      <c r="BW78" s="167">
        <v>0</v>
      </c>
      <c r="CU78" s="145">
        <v>0</v>
      </c>
    </row>
    <row r="79" spans="1:10" ht="12.75">
      <c r="A79" s="168"/>
      <c r="B79" s="169"/>
      <c r="C79" s="228" t="s">
        <v>195</v>
      </c>
      <c r="D79" s="239"/>
      <c r="E79" s="170">
        <v>0</v>
      </c>
      <c r="F79" s="204"/>
      <c r="G79" s="204"/>
      <c r="J79" s="161"/>
    </row>
    <row r="80" spans="1:10" ht="12.75">
      <c r="A80" s="168"/>
      <c r="B80" s="169"/>
      <c r="C80" s="240" t="s">
        <v>83</v>
      </c>
      <c r="D80" s="239"/>
      <c r="E80" s="188">
        <v>0</v>
      </c>
      <c r="F80" s="204"/>
      <c r="G80" s="204"/>
      <c r="J80" s="161"/>
    </row>
    <row r="81" spans="1:10" ht="12.75">
      <c r="A81" s="168"/>
      <c r="B81" s="169"/>
      <c r="C81" s="228" t="s">
        <v>196</v>
      </c>
      <c r="D81" s="239"/>
      <c r="E81" s="170">
        <v>5</v>
      </c>
      <c r="F81" s="204"/>
      <c r="G81" s="204"/>
      <c r="J81" s="161"/>
    </row>
    <row r="82" spans="1:99" ht="33.75">
      <c r="A82" s="162">
        <v>36</v>
      </c>
      <c r="B82" s="163" t="s">
        <v>199</v>
      </c>
      <c r="C82" s="164" t="s">
        <v>238</v>
      </c>
      <c r="D82" s="165" t="s">
        <v>75</v>
      </c>
      <c r="E82" s="166">
        <v>3</v>
      </c>
      <c r="F82" s="200">
        <v>0</v>
      </c>
      <c r="G82" s="201">
        <f>E82*F82</f>
        <v>0</v>
      </c>
      <c r="J82" s="161">
        <v>2</v>
      </c>
      <c r="V82" s="145">
        <v>12</v>
      </c>
      <c r="W82" s="145">
        <v>0</v>
      </c>
      <c r="X82" s="145">
        <v>745</v>
      </c>
      <c r="AU82" s="145">
        <v>2</v>
      </c>
      <c r="AV82" s="145">
        <f>IF(AU82=1,G82,0)</f>
        <v>0</v>
      </c>
      <c r="AW82" s="145">
        <f>IF(AU82=2,G82,0)</f>
        <v>0</v>
      </c>
      <c r="AX82" s="145">
        <f>IF(AU82=3,G82,0)</f>
        <v>0</v>
      </c>
      <c r="AY82" s="145">
        <f>IF(AU82=4,G82,0)</f>
        <v>0</v>
      </c>
      <c r="AZ82" s="145">
        <f>IF(AU82=5,G82,0)</f>
        <v>0</v>
      </c>
      <c r="BV82" s="167">
        <v>12</v>
      </c>
      <c r="BW82" s="167">
        <v>0</v>
      </c>
      <c r="CU82" s="145">
        <v>0</v>
      </c>
    </row>
    <row r="83" spans="1:10" ht="12.75">
      <c r="A83" s="168"/>
      <c r="B83" s="169"/>
      <c r="C83" s="228" t="s">
        <v>195</v>
      </c>
      <c r="D83" s="239"/>
      <c r="E83" s="170">
        <v>0</v>
      </c>
      <c r="F83" s="204"/>
      <c r="G83" s="204"/>
      <c r="J83" s="161"/>
    </row>
    <row r="84" spans="1:10" ht="12.75">
      <c r="A84" s="168"/>
      <c r="B84" s="169"/>
      <c r="C84" s="240" t="s">
        <v>83</v>
      </c>
      <c r="D84" s="239"/>
      <c r="E84" s="188">
        <v>0</v>
      </c>
      <c r="F84" s="204"/>
      <c r="G84" s="204"/>
      <c r="J84" s="161"/>
    </row>
    <row r="85" spans="1:10" ht="12.75">
      <c r="A85" s="168"/>
      <c r="B85" s="169"/>
      <c r="C85" s="228" t="s">
        <v>198</v>
      </c>
      <c r="D85" s="239"/>
      <c r="E85" s="170">
        <v>3</v>
      </c>
      <c r="F85" s="204"/>
      <c r="G85" s="204"/>
      <c r="J85" s="161"/>
    </row>
    <row r="86" spans="1:99" ht="45">
      <c r="A86" s="162">
        <v>37</v>
      </c>
      <c r="B86" s="163" t="s">
        <v>202</v>
      </c>
      <c r="C86" s="164" t="s">
        <v>239</v>
      </c>
      <c r="D86" s="165" t="s">
        <v>75</v>
      </c>
      <c r="E86" s="166">
        <v>9</v>
      </c>
      <c r="F86" s="200">
        <v>0</v>
      </c>
      <c r="G86" s="201">
        <f>E86*F86</f>
        <v>0</v>
      </c>
      <c r="J86" s="161">
        <v>2</v>
      </c>
      <c r="V86" s="145">
        <v>12</v>
      </c>
      <c r="W86" s="145">
        <v>0</v>
      </c>
      <c r="X86" s="145">
        <v>747</v>
      </c>
      <c r="AU86" s="145">
        <v>2</v>
      </c>
      <c r="AV86" s="145">
        <f>IF(AU86=1,G86,0)</f>
        <v>0</v>
      </c>
      <c r="AW86" s="145">
        <f>IF(AU86=2,G86,0)</f>
        <v>0</v>
      </c>
      <c r="AX86" s="145">
        <f>IF(AU86=3,G86,0)</f>
        <v>0</v>
      </c>
      <c r="AY86" s="145">
        <f>IF(AU86=4,G86,0)</f>
        <v>0</v>
      </c>
      <c r="AZ86" s="145">
        <f>IF(AU86=5,G86,0)</f>
        <v>0</v>
      </c>
      <c r="BV86" s="167">
        <v>12</v>
      </c>
      <c r="BW86" s="167">
        <v>0</v>
      </c>
      <c r="CU86" s="145">
        <v>0</v>
      </c>
    </row>
    <row r="87" spans="1:10" ht="12.75">
      <c r="A87" s="168"/>
      <c r="B87" s="169"/>
      <c r="C87" s="228" t="s">
        <v>200</v>
      </c>
      <c r="D87" s="239"/>
      <c r="E87" s="170">
        <v>0</v>
      </c>
      <c r="F87" s="204"/>
      <c r="G87" s="204"/>
      <c r="J87" s="161"/>
    </row>
    <row r="88" spans="1:10" ht="12.75">
      <c r="A88" s="168"/>
      <c r="B88" s="169"/>
      <c r="C88" s="240" t="s">
        <v>83</v>
      </c>
      <c r="D88" s="239"/>
      <c r="E88" s="188">
        <v>0</v>
      </c>
      <c r="F88" s="204"/>
      <c r="G88" s="204"/>
      <c r="J88" s="161"/>
    </row>
    <row r="89" spans="1:10" ht="12.75">
      <c r="A89" s="168"/>
      <c r="B89" s="169"/>
      <c r="C89" s="228" t="s">
        <v>201</v>
      </c>
      <c r="D89" s="239"/>
      <c r="E89" s="170">
        <v>9</v>
      </c>
      <c r="F89" s="204"/>
      <c r="G89" s="204"/>
      <c r="J89" s="161"/>
    </row>
    <row r="90" spans="1:99" ht="45">
      <c r="A90" s="162">
        <v>38</v>
      </c>
      <c r="B90" s="163" t="s">
        <v>222</v>
      </c>
      <c r="C90" s="164" t="s">
        <v>223</v>
      </c>
      <c r="D90" s="165" t="s">
        <v>75</v>
      </c>
      <c r="E90" s="166">
        <v>2</v>
      </c>
      <c r="F90" s="200">
        <v>0</v>
      </c>
      <c r="G90" s="201">
        <f>E90*F90</f>
        <v>0</v>
      </c>
      <c r="J90" s="161">
        <v>2</v>
      </c>
      <c r="V90" s="145">
        <v>12</v>
      </c>
      <c r="W90" s="145">
        <v>0</v>
      </c>
      <c r="X90" s="145">
        <v>768</v>
      </c>
      <c r="AU90" s="145">
        <v>2</v>
      </c>
      <c r="AV90" s="145">
        <f>IF(AU90=1,G90,0)</f>
        <v>0</v>
      </c>
      <c r="AW90" s="145">
        <f>IF(AU90=2,G90,0)</f>
        <v>0</v>
      </c>
      <c r="AX90" s="145">
        <f>IF(AU90=3,G90,0)</f>
        <v>0</v>
      </c>
      <c r="AY90" s="145">
        <f>IF(AU90=4,G90,0)</f>
        <v>0</v>
      </c>
      <c r="AZ90" s="145">
        <f>IF(AU90=5,G90,0)</f>
        <v>0</v>
      </c>
      <c r="BV90" s="167">
        <v>12</v>
      </c>
      <c r="BW90" s="167">
        <v>0</v>
      </c>
      <c r="CU90" s="145">
        <v>0</v>
      </c>
    </row>
    <row r="91" spans="1:10" ht="12.75">
      <c r="A91" s="168"/>
      <c r="B91" s="169"/>
      <c r="C91" s="228" t="s">
        <v>242</v>
      </c>
      <c r="D91" s="239"/>
      <c r="E91" s="170">
        <v>0</v>
      </c>
      <c r="F91" s="204"/>
      <c r="G91" s="204"/>
      <c r="J91" s="161"/>
    </row>
    <row r="92" spans="1:10" ht="12.75">
      <c r="A92" s="168"/>
      <c r="B92" s="169"/>
      <c r="C92" s="240" t="s">
        <v>83</v>
      </c>
      <c r="D92" s="239"/>
      <c r="E92" s="188">
        <v>0</v>
      </c>
      <c r="F92" s="204"/>
      <c r="G92" s="204"/>
      <c r="J92" s="161"/>
    </row>
    <row r="93" spans="1:10" ht="12.75">
      <c r="A93" s="168"/>
      <c r="B93" s="169"/>
      <c r="C93" s="228" t="s">
        <v>241</v>
      </c>
      <c r="D93" s="239"/>
      <c r="E93" s="170">
        <v>2</v>
      </c>
      <c r="F93" s="204"/>
      <c r="G93" s="204"/>
      <c r="J93" s="161"/>
    </row>
    <row r="94" spans="1:99" ht="33.75">
      <c r="A94" s="162">
        <v>39</v>
      </c>
      <c r="B94" s="163" t="s">
        <v>230</v>
      </c>
      <c r="C94" s="164" t="s">
        <v>231</v>
      </c>
      <c r="D94" s="165" t="s">
        <v>75</v>
      </c>
      <c r="E94" s="166">
        <v>12</v>
      </c>
      <c r="F94" s="200">
        <v>0</v>
      </c>
      <c r="G94" s="201">
        <f>E94*F94</f>
        <v>0</v>
      </c>
      <c r="J94" s="161">
        <v>2</v>
      </c>
      <c r="V94" s="145">
        <v>12</v>
      </c>
      <c r="W94" s="145">
        <v>0</v>
      </c>
      <c r="X94" s="145">
        <v>755</v>
      </c>
      <c r="AU94" s="145">
        <v>2</v>
      </c>
      <c r="AV94" s="145">
        <f>IF(AU94=1,G94,0)</f>
        <v>0</v>
      </c>
      <c r="AW94" s="145">
        <f>IF(AU94=2,G94,0)</f>
        <v>0</v>
      </c>
      <c r="AX94" s="145">
        <f>IF(AU94=3,G94,0)</f>
        <v>0</v>
      </c>
      <c r="AY94" s="145">
        <f>IF(AU94=4,G94,0)</f>
        <v>0</v>
      </c>
      <c r="AZ94" s="145">
        <f>IF(AU94=5,G94,0)</f>
        <v>0</v>
      </c>
      <c r="BV94" s="167">
        <v>12</v>
      </c>
      <c r="BW94" s="167">
        <v>0</v>
      </c>
      <c r="CU94" s="145">
        <v>0</v>
      </c>
    </row>
    <row r="95" spans="1:99" ht="12.75">
      <c r="A95" s="162">
        <v>40</v>
      </c>
      <c r="B95" s="163" t="s">
        <v>193</v>
      </c>
      <c r="C95" s="164" t="s">
        <v>194</v>
      </c>
      <c r="D95" s="165" t="s">
        <v>175</v>
      </c>
      <c r="E95" s="166">
        <v>64.3</v>
      </c>
      <c r="F95" s="200">
        <v>0</v>
      </c>
      <c r="G95" s="201">
        <f>E95*F95</f>
        <v>0</v>
      </c>
      <c r="J95" s="161">
        <v>2</v>
      </c>
      <c r="V95" s="145">
        <v>1</v>
      </c>
      <c r="W95" s="145">
        <v>7</v>
      </c>
      <c r="X95" s="145">
        <v>7</v>
      </c>
      <c r="AU95" s="145">
        <v>2</v>
      </c>
      <c r="AV95" s="145">
        <f>IF(AU95=1,G95,0)</f>
        <v>0</v>
      </c>
      <c r="AW95" s="145">
        <f>IF(AU95=2,G95,0)</f>
        <v>0</v>
      </c>
      <c r="AX95" s="145">
        <f>IF(AU95=3,G95,0)</f>
        <v>0</v>
      </c>
      <c r="AY95" s="145">
        <f>IF(AU95=4,G95,0)</f>
        <v>0</v>
      </c>
      <c r="AZ95" s="145">
        <f>IF(AU95=5,G95,0)</f>
        <v>0</v>
      </c>
      <c r="BV95" s="167">
        <v>1</v>
      </c>
      <c r="BW95" s="167">
        <v>7</v>
      </c>
      <c r="CU95" s="145">
        <v>2E-05</v>
      </c>
    </row>
    <row r="96" spans="1:99" ht="12.75">
      <c r="A96" s="162">
        <v>41</v>
      </c>
      <c r="B96" s="163" t="s">
        <v>203</v>
      </c>
      <c r="C96" s="164" t="s">
        <v>204</v>
      </c>
      <c r="D96" s="165" t="s">
        <v>116</v>
      </c>
      <c r="E96" s="166">
        <v>64.3</v>
      </c>
      <c r="F96" s="200">
        <v>0</v>
      </c>
      <c r="G96" s="201">
        <f>E96*F96</f>
        <v>0</v>
      </c>
      <c r="J96" s="161">
        <v>2</v>
      </c>
      <c r="V96" s="145">
        <v>3</v>
      </c>
      <c r="W96" s="145">
        <v>0</v>
      </c>
      <c r="X96" s="145">
        <v>61187553</v>
      </c>
      <c r="AU96" s="145">
        <v>2</v>
      </c>
      <c r="AV96" s="145">
        <f>IF(AU96=1,G96,0)</f>
        <v>0</v>
      </c>
      <c r="AW96" s="145">
        <f>IF(AU96=2,G96,0)</f>
        <v>0</v>
      </c>
      <c r="AX96" s="145">
        <f>IF(AU96=3,G96,0)</f>
        <v>0</v>
      </c>
      <c r="AY96" s="145">
        <f>IF(AU96=4,G96,0)</f>
        <v>0</v>
      </c>
      <c r="AZ96" s="145">
        <f>IF(AU96=5,G96,0)</f>
        <v>0</v>
      </c>
      <c r="BV96" s="167">
        <v>3</v>
      </c>
      <c r="BW96" s="167">
        <v>0</v>
      </c>
      <c r="CU96" s="145">
        <v>0</v>
      </c>
    </row>
    <row r="97" spans="1:99" ht="12.75">
      <c r="A97" s="162">
        <v>42</v>
      </c>
      <c r="B97" s="163" t="s">
        <v>131</v>
      </c>
      <c r="C97" s="164" t="s">
        <v>132</v>
      </c>
      <c r="D97" s="165" t="s">
        <v>62</v>
      </c>
      <c r="E97" s="166">
        <v>5689.36</v>
      </c>
      <c r="F97" s="200">
        <v>0</v>
      </c>
      <c r="G97" s="201">
        <f>E97*F97</f>
        <v>0</v>
      </c>
      <c r="J97" s="161">
        <v>2</v>
      </c>
      <c r="V97" s="145">
        <v>7</v>
      </c>
      <c r="W97" s="145">
        <v>1002</v>
      </c>
      <c r="X97" s="145">
        <v>5</v>
      </c>
      <c r="AU97" s="145">
        <v>2</v>
      </c>
      <c r="AV97" s="145">
        <f>IF(AU97=1,G97,0)</f>
        <v>0</v>
      </c>
      <c r="AW97" s="145">
        <f>IF(AU97=2,G97,0)</f>
        <v>0</v>
      </c>
      <c r="AX97" s="145">
        <f>IF(AU97=3,G97,0)</f>
        <v>0</v>
      </c>
      <c r="AY97" s="145">
        <f>IF(AU97=4,G97,0)</f>
        <v>0</v>
      </c>
      <c r="AZ97" s="145">
        <f>IF(AU97=5,G97,0)</f>
        <v>0</v>
      </c>
      <c r="BV97" s="167">
        <v>7</v>
      </c>
      <c r="BW97" s="167">
        <v>1002</v>
      </c>
      <c r="CU97" s="145">
        <v>0</v>
      </c>
    </row>
    <row r="98" spans="1:52" ht="12.75">
      <c r="A98" s="171"/>
      <c r="B98" s="172" t="s">
        <v>76</v>
      </c>
      <c r="C98" s="173" t="str">
        <f>CONCATENATE(B76," ",C76)</f>
        <v>766 Konstrukce truhlářské</v>
      </c>
      <c r="D98" s="174"/>
      <c r="E98" s="175"/>
      <c r="F98" s="202"/>
      <c r="G98" s="203">
        <f>SUM(G76:G97)</f>
        <v>0</v>
      </c>
      <c r="J98" s="161">
        <v>4</v>
      </c>
      <c r="AV98" s="176">
        <f>SUM(AV76:AV97)</f>
        <v>0</v>
      </c>
      <c r="AW98" s="176">
        <f>SUM(AW76:AW97)</f>
        <v>0</v>
      </c>
      <c r="AX98" s="176">
        <f>SUM(AX76:AX97)</f>
        <v>0</v>
      </c>
      <c r="AY98" s="176">
        <f>SUM(AY76:AY97)</f>
        <v>0</v>
      </c>
      <c r="AZ98" s="176">
        <f>SUM(AZ76:AZ97)</f>
        <v>0</v>
      </c>
    </row>
    <row r="99" spans="1:10" ht="12.75">
      <c r="A99" s="156" t="s">
        <v>74</v>
      </c>
      <c r="B99" s="157" t="s">
        <v>243</v>
      </c>
      <c r="C99" s="158" t="s">
        <v>244</v>
      </c>
      <c r="D99" s="159"/>
      <c r="E99" s="160"/>
      <c r="F99" s="198"/>
      <c r="G99" s="199"/>
      <c r="J99" s="161">
        <v>1</v>
      </c>
    </row>
    <row r="100" spans="1:99" ht="22.5">
      <c r="A100" s="162">
        <v>43</v>
      </c>
      <c r="B100" s="163" t="s">
        <v>245</v>
      </c>
      <c r="C100" s="164" t="s">
        <v>246</v>
      </c>
      <c r="D100" s="165" t="s">
        <v>75</v>
      </c>
      <c r="E100" s="166">
        <v>1</v>
      </c>
      <c r="F100" s="200">
        <v>0</v>
      </c>
      <c r="G100" s="201">
        <f>E100*F100</f>
        <v>0</v>
      </c>
      <c r="J100" s="161">
        <v>2</v>
      </c>
      <c r="V100" s="145">
        <v>12</v>
      </c>
      <c r="W100" s="145">
        <v>0</v>
      </c>
      <c r="X100" s="145">
        <v>689</v>
      </c>
      <c r="AU100" s="145">
        <v>2</v>
      </c>
      <c r="AV100" s="145">
        <f>IF(AU100=1,G100,0)</f>
        <v>0</v>
      </c>
      <c r="AW100" s="145">
        <f>IF(AU100=2,G100,0)</f>
        <v>0</v>
      </c>
      <c r="AX100" s="145">
        <f>IF(AU100=3,G100,0)</f>
        <v>0</v>
      </c>
      <c r="AY100" s="145">
        <f>IF(AU100=4,G100,0)</f>
        <v>0</v>
      </c>
      <c r="AZ100" s="145">
        <f>IF(AU100=5,G100,0)</f>
        <v>0</v>
      </c>
      <c r="BV100" s="167">
        <v>12</v>
      </c>
      <c r="BW100" s="167">
        <v>0</v>
      </c>
      <c r="CU100" s="145">
        <v>0</v>
      </c>
    </row>
    <row r="101" spans="1:52" ht="12.75">
      <c r="A101" s="171"/>
      <c r="B101" s="172" t="s">
        <v>76</v>
      </c>
      <c r="C101" s="173" t="str">
        <f>CONCATENATE(B99," ",C99)</f>
        <v>767 Konstrukce zámečnické</v>
      </c>
      <c r="D101" s="174"/>
      <c r="E101" s="175"/>
      <c r="F101" s="202"/>
      <c r="G101" s="203">
        <f>SUM(G99:G100)</f>
        <v>0</v>
      </c>
      <c r="J101" s="161">
        <v>4</v>
      </c>
      <c r="AV101" s="176">
        <f>SUM(AV99:AV100)</f>
        <v>0</v>
      </c>
      <c r="AW101" s="176">
        <f>SUM(AW99:AW100)</f>
        <v>0</v>
      </c>
      <c r="AX101" s="176">
        <f>SUM(AX99:AX100)</f>
        <v>0</v>
      </c>
      <c r="AY101" s="176">
        <f>SUM(AY99:AY100)</f>
        <v>0</v>
      </c>
      <c r="AZ101" s="176">
        <f>SUM(AZ99:AZ100)</f>
        <v>0</v>
      </c>
    </row>
    <row r="102" spans="1:10" ht="12.75">
      <c r="A102" s="156" t="s">
        <v>74</v>
      </c>
      <c r="B102" s="157" t="s">
        <v>133</v>
      </c>
      <c r="C102" s="158" t="s">
        <v>134</v>
      </c>
      <c r="D102" s="159"/>
      <c r="E102" s="160"/>
      <c r="F102" s="198"/>
      <c r="G102" s="199"/>
      <c r="J102" s="161">
        <v>1</v>
      </c>
    </row>
    <row r="103" spans="1:99" ht="12.75">
      <c r="A103" s="162">
        <v>44</v>
      </c>
      <c r="B103" s="163" t="s">
        <v>135</v>
      </c>
      <c r="C103" s="164" t="s">
        <v>136</v>
      </c>
      <c r="D103" s="165" t="s">
        <v>85</v>
      </c>
      <c r="E103" s="166">
        <v>14.44</v>
      </c>
      <c r="F103" s="200">
        <v>0</v>
      </c>
      <c r="G103" s="201">
        <f>E103*F103</f>
        <v>0</v>
      </c>
      <c r="J103" s="161">
        <v>2</v>
      </c>
      <c r="V103" s="145">
        <v>1</v>
      </c>
      <c r="W103" s="145">
        <v>7</v>
      </c>
      <c r="X103" s="145">
        <v>7</v>
      </c>
      <c r="AU103" s="145">
        <v>2</v>
      </c>
      <c r="AV103" s="145">
        <f>IF(AU103=1,G103,0)</f>
        <v>0</v>
      </c>
      <c r="AW103" s="145">
        <f>IF(AU103=2,G103,0)</f>
        <v>0</v>
      </c>
      <c r="AX103" s="145">
        <f>IF(AU103=3,G103,0)</f>
        <v>0</v>
      </c>
      <c r="AY103" s="145">
        <f>IF(AU103=4,G103,0)</f>
        <v>0</v>
      </c>
      <c r="AZ103" s="145">
        <f>IF(AU103=5,G103,0)</f>
        <v>0</v>
      </c>
      <c r="BV103" s="167">
        <v>1</v>
      </c>
      <c r="BW103" s="167">
        <v>7</v>
      </c>
      <c r="CU103" s="145">
        <v>0</v>
      </c>
    </row>
    <row r="104" spans="1:10" ht="12.75">
      <c r="A104" s="168"/>
      <c r="B104" s="169"/>
      <c r="C104" s="228" t="s">
        <v>137</v>
      </c>
      <c r="D104" s="239"/>
      <c r="E104" s="170">
        <v>0</v>
      </c>
      <c r="F104" s="204"/>
      <c r="G104" s="204"/>
      <c r="J104" s="161"/>
    </row>
    <row r="105" spans="1:10" ht="12.75">
      <c r="A105" s="168"/>
      <c r="B105" s="169"/>
      <c r="C105" s="240" t="s">
        <v>83</v>
      </c>
      <c r="D105" s="239"/>
      <c r="E105" s="188">
        <v>0</v>
      </c>
      <c r="F105" s="204"/>
      <c r="G105" s="204"/>
      <c r="J105" s="161"/>
    </row>
    <row r="106" spans="1:10" ht="12.75">
      <c r="A106" s="168"/>
      <c r="B106" s="169"/>
      <c r="C106" s="228" t="s">
        <v>87</v>
      </c>
      <c r="D106" s="239"/>
      <c r="E106" s="170">
        <v>9.76</v>
      </c>
      <c r="F106" s="204"/>
      <c r="G106" s="204"/>
      <c r="J106" s="161"/>
    </row>
    <row r="107" spans="1:10" ht="12.75">
      <c r="A107" s="168"/>
      <c r="B107" s="169"/>
      <c r="C107" s="228" t="s">
        <v>104</v>
      </c>
      <c r="D107" s="239"/>
      <c r="E107" s="170">
        <v>0</v>
      </c>
      <c r="F107" s="204"/>
      <c r="G107" s="204"/>
      <c r="J107" s="161"/>
    </row>
    <row r="108" spans="1:10" ht="12.75">
      <c r="A108" s="168"/>
      <c r="B108" s="169"/>
      <c r="C108" s="228" t="s">
        <v>107</v>
      </c>
      <c r="D108" s="239"/>
      <c r="E108" s="170">
        <v>0</v>
      </c>
      <c r="F108" s="204"/>
      <c r="G108" s="204"/>
      <c r="J108" s="161"/>
    </row>
    <row r="109" spans="1:10" ht="12.75">
      <c r="A109" s="168"/>
      <c r="B109" s="169"/>
      <c r="C109" s="240" t="s">
        <v>83</v>
      </c>
      <c r="D109" s="239"/>
      <c r="E109" s="188">
        <v>9.76</v>
      </c>
      <c r="F109" s="204"/>
      <c r="G109" s="204"/>
      <c r="J109" s="161"/>
    </row>
    <row r="110" spans="1:10" ht="12.75">
      <c r="A110" s="168"/>
      <c r="B110" s="169"/>
      <c r="C110" s="228" t="s">
        <v>138</v>
      </c>
      <c r="D110" s="239"/>
      <c r="E110" s="170">
        <v>4.68</v>
      </c>
      <c r="F110" s="204"/>
      <c r="G110" s="204"/>
      <c r="J110" s="161"/>
    </row>
    <row r="111" spans="1:99" ht="22.5">
      <c r="A111" s="162">
        <v>45</v>
      </c>
      <c r="B111" s="163" t="s">
        <v>139</v>
      </c>
      <c r="C111" s="164" t="s">
        <v>140</v>
      </c>
      <c r="D111" s="165" t="s">
        <v>85</v>
      </c>
      <c r="E111" s="166">
        <v>27.13</v>
      </c>
      <c r="F111" s="200">
        <v>0</v>
      </c>
      <c r="G111" s="201">
        <f>E111*F111</f>
        <v>0</v>
      </c>
      <c r="J111" s="161">
        <v>2</v>
      </c>
      <c r="V111" s="145">
        <v>12</v>
      </c>
      <c r="W111" s="145">
        <v>0</v>
      </c>
      <c r="X111" s="145">
        <v>735</v>
      </c>
      <c r="AU111" s="145">
        <v>2</v>
      </c>
      <c r="AV111" s="145">
        <f>IF(AU111=1,G111,0)</f>
        <v>0</v>
      </c>
      <c r="AW111" s="145">
        <f>IF(AU111=2,G111,0)</f>
        <v>0</v>
      </c>
      <c r="AX111" s="145">
        <f>IF(AU111=3,G111,0)</f>
        <v>0</v>
      </c>
      <c r="AY111" s="145">
        <f>IF(AU111=4,G111,0)</f>
        <v>0</v>
      </c>
      <c r="AZ111" s="145">
        <f>IF(AU111=5,G111,0)</f>
        <v>0</v>
      </c>
      <c r="BV111" s="167">
        <v>12</v>
      </c>
      <c r="BW111" s="167">
        <v>0</v>
      </c>
      <c r="CU111" s="145">
        <v>0.04792</v>
      </c>
    </row>
    <row r="112" spans="1:10" ht="12.75">
      <c r="A112" s="168"/>
      <c r="B112" s="169"/>
      <c r="C112" s="228" t="s">
        <v>86</v>
      </c>
      <c r="D112" s="239"/>
      <c r="E112" s="170">
        <v>0</v>
      </c>
      <c r="F112" s="204"/>
      <c r="G112" s="204"/>
      <c r="J112" s="161"/>
    </row>
    <row r="113" spans="1:10" ht="12.75">
      <c r="A113" s="168"/>
      <c r="B113" s="169"/>
      <c r="C113" s="240" t="s">
        <v>83</v>
      </c>
      <c r="D113" s="239"/>
      <c r="E113" s="188">
        <v>0</v>
      </c>
      <c r="F113" s="204"/>
      <c r="G113" s="204"/>
      <c r="J113" s="161"/>
    </row>
    <row r="114" spans="1:10" ht="12.75">
      <c r="A114" s="168"/>
      <c r="B114" s="169"/>
      <c r="C114" s="228" t="s">
        <v>87</v>
      </c>
      <c r="D114" s="239"/>
      <c r="E114" s="170">
        <v>9.76</v>
      </c>
      <c r="F114" s="204"/>
      <c r="G114" s="204"/>
      <c r="J114" s="161"/>
    </row>
    <row r="115" spans="1:10" ht="12.75">
      <c r="A115" s="168"/>
      <c r="B115" s="169"/>
      <c r="C115" s="228" t="s">
        <v>104</v>
      </c>
      <c r="D115" s="239"/>
      <c r="E115" s="170">
        <v>0</v>
      </c>
      <c r="F115" s="204"/>
      <c r="G115" s="204"/>
      <c r="J115" s="161"/>
    </row>
    <row r="116" spans="1:10" ht="12.75">
      <c r="A116" s="168"/>
      <c r="B116" s="169"/>
      <c r="C116" s="228" t="s">
        <v>105</v>
      </c>
      <c r="D116" s="239"/>
      <c r="E116" s="170">
        <v>0</v>
      </c>
      <c r="F116" s="204"/>
      <c r="G116" s="204"/>
      <c r="J116" s="161"/>
    </row>
    <row r="117" spans="1:10" ht="12.75">
      <c r="A117" s="168"/>
      <c r="B117" s="169"/>
      <c r="C117" s="240" t="s">
        <v>83</v>
      </c>
      <c r="D117" s="239"/>
      <c r="E117" s="188">
        <v>9.76</v>
      </c>
      <c r="F117" s="204"/>
      <c r="G117" s="204"/>
      <c r="J117" s="161"/>
    </row>
    <row r="118" spans="1:10" ht="12.75">
      <c r="A118" s="168"/>
      <c r="B118" s="169"/>
      <c r="C118" s="228" t="s">
        <v>106</v>
      </c>
      <c r="D118" s="239"/>
      <c r="E118" s="170">
        <v>6.77</v>
      </c>
      <c r="F118" s="204"/>
      <c r="G118" s="204"/>
      <c r="J118" s="161"/>
    </row>
    <row r="119" spans="1:10" ht="12.75">
      <c r="A119" s="168"/>
      <c r="B119" s="169"/>
      <c r="C119" s="228" t="s">
        <v>107</v>
      </c>
      <c r="D119" s="239"/>
      <c r="E119" s="170">
        <v>0</v>
      </c>
      <c r="F119" s="204"/>
      <c r="G119" s="204"/>
      <c r="J119" s="161"/>
    </row>
    <row r="120" spans="1:10" ht="12.75">
      <c r="A120" s="168"/>
      <c r="B120" s="169"/>
      <c r="C120" s="240" t="s">
        <v>83</v>
      </c>
      <c r="D120" s="239"/>
      <c r="E120" s="188">
        <v>6.77</v>
      </c>
      <c r="F120" s="204"/>
      <c r="G120" s="204"/>
      <c r="J120" s="161"/>
    </row>
    <row r="121" spans="1:10" ht="12.75">
      <c r="A121" s="168"/>
      <c r="B121" s="169"/>
      <c r="C121" s="228" t="s">
        <v>108</v>
      </c>
      <c r="D121" s="239"/>
      <c r="E121" s="170">
        <v>10.6</v>
      </c>
      <c r="F121" s="204"/>
      <c r="G121" s="204"/>
      <c r="J121" s="161"/>
    </row>
    <row r="122" spans="1:99" ht="22.5">
      <c r="A122" s="162">
        <v>46</v>
      </c>
      <c r="B122" s="163" t="s">
        <v>139</v>
      </c>
      <c r="C122" s="164" t="s">
        <v>141</v>
      </c>
      <c r="D122" s="165" t="s">
        <v>142</v>
      </c>
      <c r="E122" s="166">
        <v>35.58</v>
      </c>
      <c r="F122" s="200">
        <v>0</v>
      </c>
      <c r="G122" s="201">
        <f>E122*F122</f>
        <v>0</v>
      </c>
      <c r="J122" s="161">
        <v>2</v>
      </c>
      <c r="V122" s="145">
        <v>12</v>
      </c>
      <c r="W122" s="145">
        <v>0</v>
      </c>
      <c r="X122" s="145">
        <v>736</v>
      </c>
      <c r="AU122" s="145">
        <v>2</v>
      </c>
      <c r="AV122" s="145">
        <f>IF(AU122=1,G122,0)</f>
        <v>0</v>
      </c>
      <c r="AW122" s="145">
        <f>IF(AU122=2,G122,0)</f>
        <v>0</v>
      </c>
      <c r="AX122" s="145">
        <f>IF(AU122=3,G122,0)</f>
        <v>0</v>
      </c>
      <c r="AY122" s="145">
        <f>IF(AU122=4,G122,0)</f>
        <v>0</v>
      </c>
      <c r="AZ122" s="145">
        <f>IF(AU122=5,G122,0)</f>
        <v>0</v>
      </c>
      <c r="BV122" s="167">
        <v>12</v>
      </c>
      <c r="BW122" s="167">
        <v>0</v>
      </c>
      <c r="CU122" s="145">
        <v>0.04792</v>
      </c>
    </row>
    <row r="123" spans="1:10" ht="12.75">
      <c r="A123" s="168"/>
      <c r="B123" s="169"/>
      <c r="C123" s="228" t="s">
        <v>104</v>
      </c>
      <c r="D123" s="239"/>
      <c r="E123" s="170">
        <v>0</v>
      </c>
      <c r="F123" s="204"/>
      <c r="G123" s="204"/>
      <c r="J123" s="161"/>
    </row>
    <row r="124" spans="1:10" ht="12.75">
      <c r="A124" s="168"/>
      <c r="B124" s="169"/>
      <c r="C124" s="228" t="s">
        <v>105</v>
      </c>
      <c r="D124" s="239"/>
      <c r="E124" s="170">
        <v>0</v>
      </c>
      <c r="F124" s="204"/>
      <c r="G124" s="204"/>
      <c r="J124" s="161"/>
    </row>
    <row r="125" spans="1:10" ht="12.75">
      <c r="A125" s="168"/>
      <c r="B125" s="169"/>
      <c r="C125" s="240" t="s">
        <v>83</v>
      </c>
      <c r="D125" s="239"/>
      <c r="E125" s="188">
        <v>0</v>
      </c>
      <c r="F125" s="204"/>
      <c r="G125" s="204"/>
      <c r="J125" s="161"/>
    </row>
    <row r="126" spans="1:10" ht="12.75">
      <c r="A126" s="168"/>
      <c r="B126" s="169"/>
      <c r="C126" s="228" t="s">
        <v>143</v>
      </c>
      <c r="D126" s="239"/>
      <c r="E126" s="170">
        <v>15.44</v>
      </c>
      <c r="F126" s="204"/>
      <c r="G126" s="204"/>
      <c r="J126" s="161"/>
    </row>
    <row r="127" spans="1:10" ht="12.75">
      <c r="A127" s="168"/>
      <c r="B127" s="169"/>
      <c r="C127" s="228" t="s">
        <v>107</v>
      </c>
      <c r="D127" s="239"/>
      <c r="E127" s="170">
        <v>0</v>
      </c>
      <c r="F127" s="204"/>
      <c r="G127" s="204"/>
      <c r="J127" s="161"/>
    </row>
    <row r="128" spans="1:10" ht="12.75">
      <c r="A128" s="168"/>
      <c r="B128" s="169"/>
      <c r="C128" s="240" t="s">
        <v>83</v>
      </c>
      <c r="D128" s="239"/>
      <c r="E128" s="188">
        <v>15.44</v>
      </c>
      <c r="F128" s="204"/>
      <c r="G128" s="204"/>
      <c r="J128" s="161"/>
    </row>
    <row r="129" spans="1:10" ht="12.75">
      <c r="A129" s="168"/>
      <c r="B129" s="169"/>
      <c r="C129" s="228" t="s">
        <v>144</v>
      </c>
      <c r="D129" s="239"/>
      <c r="E129" s="170">
        <v>20.14</v>
      </c>
      <c r="F129" s="204"/>
      <c r="G129" s="204"/>
      <c r="J129" s="161"/>
    </row>
    <row r="130" spans="1:99" ht="12.75">
      <c r="A130" s="162">
        <v>47</v>
      </c>
      <c r="B130" s="163" t="s">
        <v>145</v>
      </c>
      <c r="C130" s="164" t="s">
        <v>146</v>
      </c>
      <c r="D130" s="165" t="s">
        <v>62</v>
      </c>
      <c r="E130" s="166">
        <v>607</v>
      </c>
      <c r="F130" s="200">
        <v>0</v>
      </c>
      <c r="G130" s="201">
        <f>E130*F130</f>
        <v>0</v>
      </c>
      <c r="J130" s="161">
        <v>2</v>
      </c>
      <c r="V130" s="145">
        <v>7</v>
      </c>
      <c r="W130" s="145">
        <v>1002</v>
      </c>
      <c r="X130" s="145">
        <v>5</v>
      </c>
      <c r="AU130" s="145">
        <v>2</v>
      </c>
      <c r="AV130" s="145">
        <f>IF(AU130=1,G130,0)</f>
        <v>0</v>
      </c>
      <c r="AW130" s="145">
        <f>IF(AU130=2,G130,0)</f>
        <v>0</v>
      </c>
      <c r="AX130" s="145">
        <f>IF(AU130=3,G130,0)</f>
        <v>0</v>
      </c>
      <c r="AY130" s="145">
        <f>IF(AU130=4,G130,0)</f>
        <v>0</v>
      </c>
      <c r="AZ130" s="145">
        <f>IF(AU130=5,G130,0)</f>
        <v>0</v>
      </c>
      <c r="BV130" s="167">
        <v>7</v>
      </c>
      <c r="BW130" s="167">
        <v>1002</v>
      </c>
      <c r="CU130" s="145">
        <v>0</v>
      </c>
    </row>
    <row r="131" spans="1:52" ht="12.75">
      <c r="A131" s="171"/>
      <c r="B131" s="172" t="s">
        <v>76</v>
      </c>
      <c r="C131" s="173" t="str">
        <f>CONCATENATE(B102," ",C102)</f>
        <v>771 Podlahy z dlaždic a obklady</v>
      </c>
      <c r="D131" s="174"/>
      <c r="E131" s="175"/>
      <c r="F131" s="202"/>
      <c r="G131" s="203">
        <f>SUM(G102:G130)</f>
        <v>0</v>
      </c>
      <c r="J131" s="161">
        <v>4</v>
      </c>
      <c r="AV131" s="176">
        <f>SUM(AV102:AV130)</f>
        <v>0</v>
      </c>
      <c r="AW131" s="176">
        <f>SUM(AW102:AW130)</f>
        <v>0</v>
      </c>
      <c r="AX131" s="176">
        <f>SUM(AX102:AX130)</f>
        <v>0</v>
      </c>
      <c r="AY131" s="176">
        <f>SUM(AY102:AY130)</f>
        <v>0</v>
      </c>
      <c r="AZ131" s="176">
        <f>SUM(AZ102:AZ130)</f>
        <v>0</v>
      </c>
    </row>
    <row r="132" spans="1:10" ht="12.75">
      <c r="A132" s="156" t="s">
        <v>74</v>
      </c>
      <c r="B132" s="157" t="s">
        <v>147</v>
      </c>
      <c r="C132" s="158" t="s">
        <v>148</v>
      </c>
      <c r="D132" s="159"/>
      <c r="E132" s="160"/>
      <c r="F132" s="198"/>
      <c r="G132" s="199"/>
      <c r="J132" s="161">
        <v>1</v>
      </c>
    </row>
    <row r="133" spans="1:99" ht="12.75">
      <c r="A133" s="162">
        <v>48</v>
      </c>
      <c r="B133" s="163" t="s">
        <v>149</v>
      </c>
      <c r="C133" s="164" t="s">
        <v>169</v>
      </c>
      <c r="D133" s="165" t="s">
        <v>85</v>
      </c>
      <c r="E133" s="166">
        <v>98.73</v>
      </c>
      <c r="F133" s="200">
        <v>0</v>
      </c>
      <c r="G133" s="201">
        <f>E133*F133</f>
        <v>0</v>
      </c>
      <c r="J133" s="161">
        <v>2</v>
      </c>
      <c r="V133" s="145">
        <v>12</v>
      </c>
      <c r="W133" s="145">
        <v>-1</v>
      </c>
      <c r="X133" s="145">
        <v>737</v>
      </c>
      <c r="AU133" s="145">
        <v>2</v>
      </c>
      <c r="AV133" s="145">
        <f>IF(AU133=1,G133,0)</f>
        <v>0</v>
      </c>
      <c r="AW133" s="145">
        <f>IF(AU133=2,G133,0)</f>
        <v>0</v>
      </c>
      <c r="AX133" s="145">
        <f>IF(AU133=3,G133,0)</f>
        <v>0</v>
      </c>
      <c r="AY133" s="145">
        <f>IF(AU133=4,G133,0)</f>
        <v>0</v>
      </c>
      <c r="AZ133" s="145">
        <f>IF(AU133=5,G133,0)</f>
        <v>0</v>
      </c>
      <c r="BV133" s="167">
        <v>12</v>
      </c>
      <c r="BW133" s="167">
        <v>-1</v>
      </c>
      <c r="CU133" s="145">
        <v>0.00406</v>
      </c>
    </row>
    <row r="134" spans="1:10" ht="12.75">
      <c r="A134" s="168"/>
      <c r="B134" s="169"/>
      <c r="C134" s="228" t="s">
        <v>109</v>
      </c>
      <c r="D134" s="239"/>
      <c r="E134" s="170">
        <v>0</v>
      </c>
      <c r="F134" s="204"/>
      <c r="G134" s="204"/>
      <c r="J134" s="161"/>
    </row>
    <row r="135" spans="1:10" ht="12.75">
      <c r="A135" s="168"/>
      <c r="B135" s="169"/>
      <c r="C135" s="240" t="s">
        <v>83</v>
      </c>
      <c r="D135" s="239"/>
      <c r="E135" s="188">
        <v>0</v>
      </c>
      <c r="F135" s="204"/>
      <c r="G135" s="204"/>
      <c r="J135" s="161"/>
    </row>
    <row r="136" spans="1:10" ht="12.75">
      <c r="A136" s="168"/>
      <c r="B136" s="169"/>
      <c r="C136" s="228" t="s">
        <v>110</v>
      </c>
      <c r="D136" s="239"/>
      <c r="E136" s="170">
        <v>4.97</v>
      </c>
      <c r="F136" s="204"/>
      <c r="G136" s="204"/>
      <c r="J136" s="161"/>
    </row>
    <row r="137" spans="1:10" ht="12.75">
      <c r="A137" s="168"/>
      <c r="B137" s="169"/>
      <c r="C137" s="228" t="s">
        <v>111</v>
      </c>
      <c r="D137" s="239"/>
      <c r="E137" s="170">
        <v>0</v>
      </c>
      <c r="F137" s="204"/>
      <c r="G137" s="204"/>
      <c r="J137" s="161"/>
    </row>
    <row r="138" spans="1:10" ht="12.75">
      <c r="A138" s="168"/>
      <c r="B138" s="169"/>
      <c r="C138" s="240" t="s">
        <v>83</v>
      </c>
      <c r="D138" s="239"/>
      <c r="E138" s="188">
        <v>4.97</v>
      </c>
      <c r="F138" s="204"/>
      <c r="G138" s="204"/>
      <c r="J138" s="161"/>
    </row>
    <row r="139" spans="1:10" ht="12.75">
      <c r="A139" s="168"/>
      <c r="B139" s="169"/>
      <c r="C139" s="228" t="s">
        <v>112</v>
      </c>
      <c r="D139" s="239"/>
      <c r="E139" s="170">
        <v>93.76</v>
      </c>
      <c r="F139" s="204"/>
      <c r="G139" s="204"/>
      <c r="J139" s="161"/>
    </row>
    <row r="140" spans="1:52" ht="12.75">
      <c r="A140" s="171"/>
      <c r="B140" s="172" t="s">
        <v>76</v>
      </c>
      <c r="C140" s="173" t="str">
        <f>CONCATENATE(B132," ",C132)</f>
        <v>776 Podlahy povlakové</v>
      </c>
      <c r="D140" s="174"/>
      <c r="E140" s="175"/>
      <c r="F140" s="202"/>
      <c r="G140" s="203">
        <f>SUM(G132:G139)</f>
        <v>0</v>
      </c>
      <c r="J140" s="161">
        <v>4</v>
      </c>
      <c r="AV140" s="176">
        <f>SUM(AV132:AV139)</f>
        <v>0</v>
      </c>
      <c r="AW140" s="176">
        <f>SUM(AW132:AW139)</f>
        <v>0</v>
      </c>
      <c r="AX140" s="176">
        <f>SUM(AX132:AX139)</f>
        <v>0</v>
      </c>
      <c r="AY140" s="176">
        <f>SUM(AY132:AY139)</f>
        <v>0</v>
      </c>
      <c r="AZ140" s="176">
        <f>SUM(AZ132:AZ139)</f>
        <v>0</v>
      </c>
    </row>
    <row r="141" spans="1:10" ht="12.75">
      <c r="A141" s="156" t="s">
        <v>74</v>
      </c>
      <c r="B141" s="157" t="s">
        <v>150</v>
      </c>
      <c r="C141" s="158" t="s">
        <v>151</v>
      </c>
      <c r="D141" s="159"/>
      <c r="E141" s="160"/>
      <c r="F141" s="198"/>
      <c r="G141" s="199"/>
      <c r="J141" s="161">
        <v>1</v>
      </c>
    </row>
    <row r="142" spans="1:99" ht="12.75">
      <c r="A142" s="162">
        <v>49</v>
      </c>
      <c r="B142" s="163" t="s">
        <v>152</v>
      </c>
      <c r="C142" s="164" t="s">
        <v>170</v>
      </c>
      <c r="D142" s="165" t="s">
        <v>85</v>
      </c>
      <c r="E142" s="166">
        <v>125.86</v>
      </c>
      <c r="F142" s="200">
        <v>0</v>
      </c>
      <c r="G142" s="201">
        <f>E142*F142</f>
        <v>0</v>
      </c>
      <c r="J142" s="161">
        <v>2</v>
      </c>
      <c r="V142" s="145">
        <v>1</v>
      </c>
      <c r="W142" s="145">
        <v>7</v>
      </c>
      <c r="X142" s="145">
        <v>7</v>
      </c>
      <c r="AU142" s="145">
        <v>2</v>
      </c>
      <c r="AV142" s="145">
        <f>IF(AU142=1,G142,0)</f>
        <v>0</v>
      </c>
      <c r="AW142" s="145">
        <f>IF(AU142=2,G142,0)</f>
        <v>0</v>
      </c>
      <c r="AX142" s="145">
        <f>IF(AU142=3,G142,0)</f>
        <v>0</v>
      </c>
      <c r="AY142" s="145">
        <f>IF(AU142=4,G142,0)</f>
        <v>0</v>
      </c>
      <c r="AZ142" s="145">
        <f>IF(AU142=5,G142,0)</f>
        <v>0</v>
      </c>
      <c r="BV142" s="167">
        <v>1</v>
      </c>
      <c r="BW142" s="167">
        <v>7</v>
      </c>
      <c r="CU142" s="145">
        <v>0.00384</v>
      </c>
    </row>
    <row r="143" spans="1:99" ht="12.75">
      <c r="A143" s="162">
        <v>50</v>
      </c>
      <c r="B143" s="163" t="s">
        <v>153</v>
      </c>
      <c r="C143" s="164" t="s">
        <v>154</v>
      </c>
      <c r="D143" s="165" t="s">
        <v>62</v>
      </c>
      <c r="E143" s="166">
        <v>553.784</v>
      </c>
      <c r="F143" s="200">
        <v>0</v>
      </c>
      <c r="G143" s="201">
        <f>E143*F143</f>
        <v>0</v>
      </c>
      <c r="J143" s="161">
        <v>2</v>
      </c>
      <c r="V143" s="145">
        <v>7</v>
      </c>
      <c r="W143" s="145">
        <v>1002</v>
      </c>
      <c r="X143" s="145">
        <v>5</v>
      </c>
      <c r="AU143" s="145">
        <v>2</v>
      </c>
      <c r="AV143" s="145">
        <f>IF(AU143=1,G143,0)</f>
        <v>0</v>
      </c>
      <c r="AW143" s="145">
        <f>IF(AU143=2,G143,0)</f>
        <v>0</v>
      </c>
      <c r="AX143" s="145">
        <f>IF(AU143=3,G143,0)</f>
        <v>0</v>
      </c>
      <c r="AY143" s="145">
        <f>IF(AU143=4,G143,0)</f>
        <v>0</v>
      </c>
      <c r="AZ143" s="145">
        <f>IF(AU143=5,G143,0)</f>
        <v>0</v>
      </c>
      <c r="BV143" s="167">
        <v>7</v>
      </c>
      <c r="BW143" s="167">
        <v>1002</v>
      </c>
      <c r="CU143" s="145">
        <v>0</v>
      </c>
    </row>
    <row r="144" spans="1:52" ht="12.75">
      <c r="A144" s="171"/>
      <c r="B144" s="172" t="s">
        <v>76</v>
      </c>
      <c r="C144" s="173" t="str">
        <f>CONCATENATE(B141," ",C141)</f>
        <v>777 Podlahy ze syntetických hmot</v>
      </c>
      <c r="D144" s="174"/>
      <c r="E144" s="175"/>
      <c r="F144" s="202"/>
      <c r="G144" s="203">
        <f>SUM(G141:G143)</f>
        <v>0</v>
      </c>
      <c r="J144" s="161">
        <v>4</v>
      </c>
      <c r="AV144" s="176">
        <f>SUM(AV141:AV143)</f>
        <v>0</v>
      </c>
      <c r="AW144" s="176">
        <f>SUM(AW141:AW143)</f>
        <v>0</v>
      </c>
      <c r="AX144" s="176">
        <f>SUM(AX141:AX143)</f>
        <v>0</v>
      </c>
      <c r="AY144" s="176">
        <f>SUM(AY141:AY143)</f>
        <v>0</v>
      </c>
      <c r="AZ144" s="176">
        <f>SUM(AZ141:AZ143)</f>
        <v>0</v>
      </c>
    </row>
    <row r="145" spans="1:10" ht="12.75">
      <c r="A145" s="156" t="s">
        <v>74</v>
      </c>
      <c r="B145" s="157" t="s">
        <v>205</v>
      </c>
      <c r="C145" s="158" t="s">
        <v>206</v>
      </c>
      <c r="D145" s="159"/>
      <c r="E145" s="160"/>
      <c r="F145" s="198"/>
      <c r="G145" s="199"/>
      <c r="J145" s="161">
        <v>1</v>
      </c>
    </row>
    <row r="146" spans="1:99" ht="12.75">
      <c r="A146" s="162">
        <v>51</v>
      </c>
      <c r="B146" s="163" t="s">
        <v>207</v>
      </c>
      <c r="C146" s="164" t="s">
        <v>208</v>
      </c>
      <c r="D146" s="165" t="s">
        <v>85</v>
      </c>
      <c r="E146" s="166">
        <v>138.9</v>
      </c>
      <c r="F146" s="200">
        <v>0</v>
      </c>
      <c r="G146" s="201">
        <f>E146*F146</f>
        <v>0</v>
      </c>
      <c r="J146" s="161">
        <v>2</v>
      </c>
      <c r="V146" s="145">
        <v>12</v>
      </c>
      <c r="W146" s="145">
        <v>0</v>
      </c>
      <c r="X146" s="145">
        <v>771</v>
      </c>
      <c r="AU146" s="145">
        <v>2</v>
      </c>
      <c r="AV146" s="145">
        <f>IF(AU146=1,G146,0)</f>
        <v>0</v>
      </c>
      <c r="AW146" s="145">
        <f>IF(AU146=2,G146,0)</f>
        <v>0</v>
      </c>
      <c r="AX146" s="145">
        <f>IF(AU146=3,G146,0)</f>
        <v>0</v>
      </c>
      <c r="AY146" s="145">
        <f>IF(AU146=4,G146,0)</f>
        <v>0</v>
      </c>
      <c r="AZ146" s="145">
        <f>IF(AU146=5,G146,0)</f>
        <v>0</v>
      </c>
      <c r="BV146" s="167">
        <v>12</v>
      </c>
      <c r="BW146" s="167">
        <v>0</v>
      </c>
      <c r="CU146" s="145">
        <v>0</v>
      </c>
    </row>
    <row r="147" spans="1:52" ht="12.75">
      <c r="A147" s="171"/>
      <c r="B147" s="172" t="s">
        <v>76</v>
      </c>
      <c r="C147" s="173" t="str">
        <f>CONCATENATE(B145," ",C145)</f>
        <v>786 Čalounické úpravy</v>
      </c>
      <c r="D147" s="174"/>
      <c r="E147" s="175"/>
      <c r="F147" s="202"/>
      <c r="G147" s="203">
        <f>SUM(G145:G146)</f>
        <v>0</v>
      </c>
      <c r="J147" s="161">
        <v>4</v>
      </c>
      <c r="AV147" s="176">
        <f>SUM(AV145:AV146)</f>
        <v>0</v>
      </c>
      <c r="AW147" s="176">
        <f>SUM(AW145:AW146)</f>
        <v>0</v>
      </c>
      <c r="AX147" s="176">
        <f>SUM(AX145:AX146)</f>
        <v>0</v>
      </c>
      <c r="AY147" s="176">
        <f>SUM(AY145:AY146)</f>
        <v>0</v>
      </c>
      <c r="AZ147" s="176">
        <f>SUM(AZ145:AZ146)</f>
        <v>0</v>
      </c>
    </row>
    <row r="148" spans="1:10" ht="12.75">
      <c r="A148" s="156" t="s">
        <v>74</v>
      </c>
      <c r="B148" s="157" t="s">
        <v>209</v>
      </c>
      <c r="C148" s="158" t="s">
        <v>210</v>
      </c>
      <c r="D148" s="159"/>
      <c r="E148" s="160"/>
      <c r="F148" s="198"/>
      <c r="G148" s="199"/>
      <c r="J148" s="161">
        <v>1</v>
      </c>
    </row>
    <row r="149" spans="1:99" ht="22.5">
      <c r="A149" s="162">
        <v>52</v>
      </c>
      <c r="B149" s="163" t="s">
        <v>209</v>
      </c>
      <c r="C149" s="164" t="s">
        <v>225</v>
      </c>
      <c r="D149" s="165" t="s">
        <v>115</v>
      </c>
      <c r="E149" s="166">
        <v>1</v>
      </c>
      <c r="F149" s="200">
        <v>0</v>
      </c>
      <c r="G149" s="201">
        <f>E149*F149</f>
        <v>0</v>
      </c>
      <c r="J149" s="161">
        <v>2</v>
      </c>
      <c r="V149" s="145">
        <v>12</v>
      </c>
      <c r="W149" s="145">
        <v>0</v>
      </c>
      <c r="X149" s="145">
        <v>746</v>
      </c>
      <c r="AU149" s="145">
        <v>4</v>
      </c>
      <c r="AV149" s="145">
        <f>IF(AU149=1,G149,0)</f>
        <v>0</v>
      </c>
      <c r="AW149" s="145">
        <f>IF(AU149=2,G149,0)</f>
        <v>0</v>
      </c>
      <c r="AX149" s="145">
        <f>IF(AU149=3,G149,0)</f>
        <v>0</v>
      </c>
      <c r="AY149" s="145">
        <f>IF(AU149=4,G149,0)</f>
        <v>0</v>
      </c>
      <c r="AZ149" s="145">
        <f>IF(AU149=5,G149,0)</f>
        <v>0</v>
      </c>
      <c r="BV149" s="167">
        <v>12</v>
      </c>
      <c r="BW149" s="167">
        <v>0</v>
      </c>
      <c r="CU149" s="145">
        <v>0</v>
      </c>
    </row>
    <row r="150" spans="1:52" ht="12.75">
      <c r="A150" s="171"/>
      <c r="B150" s="172" t="s">
        <v>76</v>
      </c>
      <c r="C150" s="173" t="str">
        <f>CONCATENATE(B148," ",C148)</f>
        <v>M24 VZT</v>
      </c>
      <c r="D150" s="174"/>
      <c r="E150" s="175"/>
      <c r="F150" s="202"/>
      <c r="G150" s="203">
        <f>SUM(G148:G149)</f>
        <v>0</v>
      </c>
      <c r="J150" s="161">
        <v>4</v>
      </c>
      <c r="AV150" s="176">
        <f>SUM(AV148:AV149)</f>
        <v>0</v>
      </c>
      <c r="AW150" s="176">
        <f>SUM(AW148:AW149)</f>
        <v>0</v>
      </c>
      <c r="AX150" s="176">
        <f>SUM(AX148:AX149)</f>
        <v>0</v>
      </c>
      <c r="AY150" s="176">
        <f>SUM(AY148:AY149)</f>
        <v>0</v>
      </c>
      <c r="AZ150" s="176">
        <f>SUM(AZ148:AZ149)</f>
        <v>0</v>
      </c>
    </row>
    <row r="151" spans="1:10" ht="12.75">
      <c r="A151" s="156" t="s">
        <v>74</v>
      </c>
      <c r="B151" s="157" t="s">
        <v>155</v>
      </c>
      <c r="C151" s="158" t="s">
        <v>156</v>
      </c>
      <c r="D151" s="159"/>
      <c r="E151" s="160"/>
      <c r="F151" s="198"/>
      <c r="G151" s="199"/>
      <c r="J151" s="161">
        <v>1</v>
      </c>
    </row>
    <row r="152" spans="1:99" ht="12.75">
      <c r="A152" s="162">
        <v>53</v>
      </c>
      <c r="B152" s="163" t="s">
        <v>157</v>
      </c>
      <c r="C152" s="164" t="s">
        <v>158</v>
      </c>
      <c r="D152" s="165" t="s">
        <v>84</v>
      </c>
      <c r="E152" s="166">
        <v>38.3</v>
      </c>
      <c r="F152" s="200">
        <v>0</v>
      </c>
      <c r="G152" s="201">
        <f aca="true" t="shared" si="6" ref="G152:G157">E152*F152</f>
        <v>0</v>
      </c>
      <c r="J152" s="161">
        <v>2</v>
      </c>
      <c r="V152" s="145">
        <v>8</v>
      </c>
      <c r="W152" s="145">
        <v>1</v>
      </c>
      <c r="X152" s="145">
        <v>3</v>
      </c>
      <c r="AU152" s="145">
        <v>1</v>
      </c>
      <c r="AV152" s="145">
        <f aca="true" t="shared" si="7" ref="AV152:AV157">IF(AU152=1,G152,0)</f>
        <v>0</v>
      </c>
      <c r="AW152" s="145">
        <f aca="true" t="shared" si="8" ref="AW152:AW157">IF(AU152=2,G152,0)</f>
        <v>0</v>
      </c>
      <c r="AX152" s="145">
        <f aca="true" t="shared" si="9" ref="AX152:AX157">IF(AU152=3,G152,0)</f>
        <v>0</v>
      </c>
      <c r="AY152" s="145">
        <f aca="true" t="shared" si="10" ref="AY152:AY157">IF(AU152=4,G152,0)</f>
        <v>0</v>
      </c>
      <c r="AZ152" s="145">
        <f aca="true" t="shared" si="11" ref="AZ152:AZ157">IF(AU152=5,G152,0)</f>
        <v>0</v>
      </c>
      <c r="BV152" s="167">
        <v>8</v>
      </c>
      <c r="BW152" s="167">
        <v>1</v>
      </c>
      <c r="CU152" s="145">
        <v>0</v>
      </c>
    </row>
    <row r="153" spans="1:99" ht="22.5">
      <c r="A153" s="162">
        <v>54</v>
      </c>
      <c r="B153" s="163" t="s">
        <v>159</v>
      </c>
      <c r="C153" s="164" t="s">
        <v>160</v>
      </c>
      <c r="D153" s="165" t="s">
        <v>84</v>
      </c>
      <c r="E153" s="166">
        <v>957.5</v>
      </c>
      <c r="F153" s="200">
        <v>0</v>
      </c>
      <c r="G153" s="201">
        <f t="shared" si="6"/>
        <v>0</v>
      </c>
      <c r="J153" s="161">
        <v>2</v>
      </c>
      <c r="V153" s="145">
        <v>8</v>
      </c>
      <c r="W153" s="145">
        <v>1</v>
      </c>
      <c r="X153" s="145">
        <v>3</v>
      </c>
      <c r="AU153" s="145">
        <v>1</v>
      </c>
      <c r="AV153" s="145">
        <f t="shared" si="7"/>
        <v>0</v>
      </c>
      <c r="AW153" s="145">
        <f t="shared" si="8"/>
        <v>0</v>
      </c>
      <c r="AX153" s="145">
        <f t="shared" si="9"/>
        <v>0</v>
      </c>
      <c r="AY153" s="145">
        <f t="shared" si="10"/>
        <v>0</v>
      </c>
      <c r="AZ153" s="145">
        <f t="shared" si="11"/>
        <v>0</v>
      </c>
      <c r="BV153" s="167">
        <v>8</v>
      </c>
      <c r="BW153" s="167">
        <v>1</v>
      </c>
      <c r="CU153" s="145">
        <v>0</v>
      </c>
    </row>
    <row r="154" spans="1:99" ht="12.75">
      <c r="A154" s="162">
        <v>55</v>
      </c>
      <c r="B154" s="163" t="s">
        <v>161</v>
      </c>
      <c r="C154" s="164" t="s">
        <v>162</v>
      </c>
      <c r="D154" s="165" t="s">
        <v>84</v>
      </c>
      <c r="E154" s="166">
        <v>38.3</v>
      </c>
      <c r="F154" s="200">
        <v>0</v>
      </c>
      <c r="G154" s="201">
        <f t="shared" si="6"/>
        <v>0</v>
      </c>
      <c r="J154" s="161">
        <v>2</v>
      </c>
      <c r="V154" s="145">
        <v>8</v>
      </c>
      <c r="W154" s="145">
        <v>1</v>
      </c>
      <c r="X154" s="145">
        <v>3</v>
      </c>
      <c r="AU154" s="145">
        <v>1</v>
      </c>
      <c r="AV154" s="145">
        <f t="shared" si="7"/>
        <v>0</v>
      </c>
      <c r="AW154" s="145">
        <f t="shared" si="8"/>
        <v>0</v>
      </c>
      <c r="AX154" s="145">
        <f t="shared" si="9"/>
        <v>0</v>
      </c>
      <c r="AY154" s="145">
        <f t="shared" si="10"/>
        <v>0</v>
      </c>
      <c r="AZ154" s="145">
        <f t="shared" si="11"/>
        <v>0</v>
      </c>
      <c r="BV154" s="167">
        <v>8</v>
      </c>
      <c r="BW154" s="167">
        <v>1</v>
      </c>
      <c r="CU154" s="145">
        <v>0</v>
      </c>
    </row>
    <row r="155" spans="1:99" ht="12.75">
      <c r="A155" s="162">
        <v>56</v>
      </c>
      <c r="B155" s="163" t="s">
        <v>163</v>
      </c>
      <c r="C155" s="164" t="s">
        <v>164</v>
      </c>
      <c r="D155" s="165" t="s">
        <v>84</v>
      </c>
      <c r="E155" s="166">
        <v>76.6</v>
      </c>
      <c r="F155" s="200">
        <v>0</v>
      </c>
      <c r="G155" s="201">
        <f t="shared" si="6"/>
        <v>0</v>
      </c>
      <c r="J155" s="161">
        <v>2</v>
      </c>
      <c r="V155" s="145">
        <v>8</v>
      </c>
      <c r="W155" s="145">
        <v>1</v>
      </c>
      <c r="X155" s="145">
        <v>3</v>
      </c>
      <c r="AU155" s="145">
        <v>1</v>
      </c>
      <c r="AV155" s="145">
        <f t="shared" si="7"/>
        <v>0</v>
      </c>
      <c r="AW155" s="145">
        <f t="shared" si="8"/>
        <v>0</v>
      </c>
      <c r="AX155" s="145">
        <f t="shared" si="9"/>
        <v>0</v>
      </c>
      <c r="AY155" s="145">
        <f t="shared" si="10"/>
        <v>0</v>
      </c>
      <c r="AZ155" s="145">
        <f t="shared" si="11"/>
        <v>0</v>
      </c>
      <c r="BV155" s="167">
        <v>8</v>
      </c>
      <c r="BW155" s="167">
        <v>1</v>
      </c>
      <c r="CU155" s="145">
        <v>0</v>
      </c>
    </row>
    <row r="156" spans="1:99" ht="12.75">
      <c r="A156" s="162">
        <v>57</v>
      </c>
      <c r="B156" s="163" t="s">
        <v>165</v>
      </c>
      <c r="C156" s="164" t="s">
        <v>166</v>
      </c>
      <c r="D156" s="165" t="s">
        <v>84</v>
      </c>
      <c r="E156" s="166">
        <v>38.3</v>
      </c>
      <c r="F156" s="200">
        <v>0</v>
      </c>
      <c r="G156" s="201">
        <f t="shared" si="6"/>
        <v>0</v>
      </c>
      <c r="J156" s="161">
        <v>2</v>
      </c>
      <c r="V156" s="145">
        <v>8</v>
      </c>
      <c r="W156" s="145">
        <v>0</v>
      </c>
      <c r="X156" s="145">
        <v>3</v>
      </c>
      <c r="AU156" s="145">
        <v>1</v>
      </c>
      <c r="AV156" s="145">
        <f t="shared" si="7"/>
        <v>0</v>
      </c>
      <c r="AW156" s="145">
        <f t="shared" si="8"/>
        <v>0</v>
      </c>
      <c r="AX156" s="145">
        <f t="shared" si="9"/>
        <v>0</v>
      </c>
      <c r="AY156" s="145">
        <f t="shared" si="10"/>
        <v>0</v>
      </c>
      <c r="AZ156" s="145">
        <f t="shared" si="11"/>
        <v>0</v>
      </c>
      <c r="BV156" s="167">
        <v>8</v>
      </c>
      <c r="BW156" s="167">
        <v>0</v>
      </c>
      <c r="CU156" s="145">
        <v>0</v>
      </c>
    </row>
    <row r="157" spans="1:99" ht="12.75">
      <c r="A157" s="162">
        <v>58</v>
      </c>
      <c r="B157" s="163" t="s">
        <v>167</v>
      </c>
      <c r="C157" s="164" t="s">
        <v>168</v>
      </c>
      <c r="D157" s="165" t="s">
        <v>84</v>
      </c>
      <c r="E157" s="166">
        <v>38.3</v>
      </c>
      <c r="F157" s="200">
        <v>0</v>
      </c>
      <c r="G157" s="201">
        <f t="shared" si="6"/>
        <v>0</v>
      </c>
      <c r="J157" s="161">
        <v>2</v>
      </c>
      <c r="V157" s="145">
        <v>8</v>
      </c>
      <c r="W157" s="145">
        <v>1</v>
      </c>
      <c r="X157" s="145">
        <v>3</v>
      </c>
      <c r="AU157" s="145">
        <v>1</v>
      </c>
      <c r="AV157" s="145">
        <f t="shared" si="7"/>
        <v>0</v>
      </c>
      <c r="AW157" s="145">
        <f t="shared" si="8"/>
        <v>0</v>
      </c>
      <c r="AX157" s="145">
        <f t="shared" si="9"/>
        <v>0</v>
      </c>
      <c r="AY157" s="145">
        <f t="shared" si="10"/>
        <v>0</v>
      </c>
      <c r="AZ157" s="145">
        <f t="shared" si="11"/>
        <v>0</v>
      </c>
      <c r="BV157" s="167">
        <v>8</v>
      </c>
      <c r="BW157" s="167">
        <v>1</v>
      </c>
      <c r="CU157" s="145">
        <v>0</v>
      </c>
    </row>
    <row r="158" spans="1:52" ht="12.75">
      <c r="A158" s="171"/>
      <c r="B158" s="172" t="s">
        <v>76</v>
      </c>
      <c r="C158" s="173" t="str">
        <f>CONCATENATE(B151," ",C151)</f>
        <v>D96 Přesuny suti a vybouraných hmot</v>
      </c>
      <c r="D158" s="174"/>
      <c r="E158" s="175"/>
      <c r="F158" s="202"/>
      <c r="G158" s="203">
        <f>SUM(G151:G157)</f>
        <v>0</v>
      </c>
      <c r="J158" s="161">
        <v>4</v>
      </c>
      <c r="AV158" s="176">
        <f>SUM(AV151:AV157)</f>
        <v>0</v>
      </c>
      <c r="AW158" s="176">
        <f>SUM(AW151:AW157)</f>
        <v>0</v>
      </c>
      <c r="AX158" s="176">
        <f>SUM(AX151:AX157)</f>
        <v>0</v>
      </c>
      <c r="AY158" s="176">
        <f>SUM(AY151:AY157)</f>
        <v>0</v>
      </c>
      <c r="AZ158" s="176">
        <f>SUM(AZ151:AZ157)</f>
        <v>0</v>
      </c>
    </row>
    <row r="159" ht="12.75">
      <c r="E159" s="145"/>
    </row>
    <row r="160" ht="12.75">
      <c r="E160" s="145"/>
    </row>
    <row r="161" ht="12.75">
      <c r="E161" s="145"/>
    </row>
    <row r="162" ht="12.75">
      <c r="E162" s="145"/>
    </row>
    <row r="163" ht="12.75">
      <c r="E163" s="145"/>
    </row>
    <row r="164" ht="12.75">
      <c r="E164" s="145"/>
    </row>
    <row r="165" ht="12.75">
      <c r="E165" s="145"/>
    </row>
    <row r="166" ht="12.75">
      <c r="E166" s="145"/>
    </row>
    <row r="167" ht="12.75">
      <c r="E167" s="145"/>
    </row>
    <row r="168" ht="12.75">
      <c r="E168" s="145"/>
    </row>
    <row r="169" ht="12.75">
      <c r="E169" s="145"/>
    </row>
    <row r="170" ht="12.75">
      <c r="E170" s="145"/>
    </row>
    <row r="171" ht="12.75">
      <c r="E171" s="145"/>
    </row>
    <row r="172" ht="12.75">
      <c r="E172" s="145"/>
    </row>
    <row r="173" ht="12.75">
      <c r="E173" s="145"/>
    </row>
    <row r="174" ht="12.75">
      <c r="E174" s="145"/>
    </row>
    <row r="175" ht="12.75">
      <c r="E175" s="145"/>
    </row>
    <row r="176" ht="12.75">
      <c r="E176" s="145"/>
    </row>
    <row r="177" ht="12.75">
      <c r="E177" s="145"/>
    </row>
    <row r="178" ht="12.75">
      <c r="E178" s="145"/>
    </row>
    <row r="179" ht="12.75">
      <c r="E179" s="145"/>
    </row>
    <row r="180" ht="12.75">
      <c r="E180" s="145"/>
    </row>
    <row r="181" ht="12.75">
      <c r="E181" s="145"/>
    </row>
    <row r="182" spans="1:7" ht="12.75">
      <c r="A182" s="177"/>
      <c r="B182" s="177"/>
      <c r="C182" s="177"/>
      <c r="D182" s="177"/>
      <c r="E182" s="177"/>
      <c r="F182" s="206"/>
      <c r="G182" s="206"/>
    </row>
    <row r="183" spans="1:7" ht="12.75">
      <c r="A183" s="177"/>
      <c r="B183" s="177"/>
      <c r="C183" s="177"/>
      <c r="D183" s="177"/>
      <c r="E183" s="177"/>
      <c r="F183" s="206"/>
      <c r="G183" s="206"/>
    </row>
    <row r="184" spans="1:7" ht="12.75">
      <c r="A184" s="177"/>
      <c r="B184" s="177"/>
      <c r="C184" s="177"/>
      <c r="D184" s="177"/>
      <c r="E184" s="177"/>
      <c r="F184" s="206"/>
      <c r="G184" s="206"/>
    </row>
    <row r="185" spans="1:7" ht="12.75">
      <c r="A185" s="177"/>
      <c r="B185" s="177"/>
      <c r="C185" s="177"/>
      <c r="D185" s="177"/>
      <c r="E185" s="177"/>
      <c r="F185" s="206"/>
      <c r="G185" s="206"/>
    </row>
    <row r="186" ht="12.75">
      <c r="E186" s="145"/>
    </row>
    <row r="187" ht="12.75">
      <c r="E187" s="145"/>
    </row>
    <row r="188" ht="12.75">
      <c r="E188" s="145"/>
    </row>
    <row r="189" ht="12.75">
      <c r="E189" s="145"/>
    </row>
    <row r="190" ht="12.75">
      <c r="E190" s="145"/>
    </row>
    <row r="191" ht="12.75">
      <c r="E191" s="145"/>
    </row>
    <row r="192" ht="12.75">
      <c r="E192" s="145"/>
    </row>
    <row r="193" ht="12.75">
      <c r="E193" s="145"/>
    </row>
    <row r="194" ht="12.75">
      <c r="E194" s="145"/>
    </row>
    <row r="195" ht="12.75">
      <c r="E195" s="145"/>
    </row>
    <row r="196" ht="12.75">
      <c r="E196" s="145"/>
    </row>
    <row r="197" ht="12.75">
      <c r="E197" s="145"/>
    </row>
    <row r="198" ht="12.75">
      <c r="E198" s="145"/>
    </row>
    <row r="199" ht="12.75">
      <c r="E199" s="145"/>
    </row>
    <row r="200" ht="12.75">
      <c r="E200" s="145"/>
    </row>
    <row r="201" ht="12.75">
      <c r="E201" s="145"/>
    </row>
    <row r="202" ht="12.75">
      <c r="E202" s="145"/>
    </row>
    <row r="203" ht="12.75">
      <c r="E203" s="145"/>
    </row>
    <row r="204" ht="12.75">
      <c r="E204" s="145"/>
    </row>
    <row r="205" ht="12.75">
      <c r="E205" s="145"/>
    </row>
    <row r="206" ht="12.75">
      <c r="E206" s="145"/>
    </row>
    <row r="207" ht="12.75">
      <c r="E207" s="145"/>
    </row>
    <row r="208" ht="12.75">
      <c r="E208" s="145"/>
    </row>
    <row r="209" ht="12.75">
      <c r="E209" s="145"/>
    </row>
    <row r="210" ht="12.75">
      <c r="E210" s="145"/>
    </row>
    <row r="211" ht="12.75">
      <c r="E211" s="145"/>
    </row>
    <row r="212" ht="12.75">
      <c r="E212" s="145"/>
    </row>
    <row r="213" ht="12.75">
      <c r="E213" s="145"/>
    </row>
    <row r="214" ht="12.75">
      <c r="E214" s="145"/>
    </row>
    <row r="215" ht="12.75">
      <c r="E215" s="145"/>
    </row>
    <row r="216" ht="12.75">
      <c r="E216" s="145"/>
    </row>
    <row r="217" spans="1:2" ht="12.75">
      <c r="A217" s="178"/>
      <c r="B217" s="178"/>
    </row>
    <row r="218" spans="1:7" ht="12.75">
      <c r="A218" s="177"/>
      <c r="B218" s="177"/>
      <c r="C218" s="180"/>
      <c r="D218" s="180"/>
      <c r="E218" s="181"/>
      <c r="F218" s="207"/>
      <c r="G218" s="207"/>
    </row>
    <row r="219" spans="1:7" ht="12.75">
      <c r="A219" s="182"/>
      <c r="B219" s="182"/>
      <c r="C219" s="177"/>
      <c r="D219" s="177"/>
      <c r="E219" s="183"/>
      <c r="F219" s="206"/>
      <c r="G219" s="206"/>
    </row>
    <row r="220" spans="1:7" ht="12.75">
      <c r="A220" s="177"/>
      <c r="B220" s="177"/>
      <c r="C220" s="177"/>
      <c r="D220" s="177"/>
      <c r="E220" s="183"/>
      <c r="F220" s="206"/>
      <c r="G220" s="206"/>
    </row>
    <row r="221" spans="1:7" ht="12.75">
      <c r="A221" s="177"/>
      <c r="B221" s="177"/>
      <c r="C221" s="177"/>
      <c r="D221" s="177"/>
      <c r="E221" s="183"/>
      <c r="F221" s="206"/>
      <c r="G221" s="206"/>
    </row>
    <row r="222" spans="1:7" ht="12.75">
      <c r="A222" s="177"/>
      <c r="B222" s="177"/>
      <c r="C222" s="177"/>
      <c r="D222" s="177"/>
      <c r="E222" s="183"/>
      <c r="F222" s="206"/>
      <c r="G222" s="206"/>
    </row>
    <row r="223" spans="1:7" ht="12.75">
      <c r="A223" s="177"/>
      <c r="B223" s="177"/>
      <c r="C223" s="177"/>
      <c r="D223" s="177"/>
      <c r="E223" s="183"/>
      <c r="F223" s="206"/>
      <c r="G223" s="206"/>
    </row>
    <row r="224" spans="1:7" ht="12.75">
      <c r="A224" s="177"/>
      <c r="B224" s="177"/>
      <c r="C224" s="177"/>
      <c r="D224" s="177"/>
      <c r="E224" s="183"/>
      <c r="F224" s="206"/>
      <c r="G224" s="206"/>
    </row>
    <row r="225" spans="1:7" ht="12.75">
      <c r="A225" s="177"/>
      <c r="B225" s="177"/>
      <c r="C225" s="177"/>
      <c r="D225" s="177"/>
      <c r="E225" s="183"/>
      <c r="F225" s="206"/>
      <c r="G225" s="206"/>
    </row>
    <row r="226" spans="1:7" ht="12.75">
      <c r="A226" s="177"/>
      <c r="B226" s="177"/>
      <c r="C226" s="177"/>
      <c r="D226" s="177"/>
      <c r="E226" s="183"/>
      <c r="F226" s="206"/>
      <c r="G226" s="206"/>
    </row>
    <row r="227" spans="1:7" ht="12.75">
      <c r="A227" s="177"/>
      <c r="B227" s="177"/>
      <c r="C227" s="177"/>
      <c r="D227" s="177"/>
      <c r="E227" s="183"/>
      <c r="F227" s="206"/>
      <c r="G227" s="206"/>
    </row>
    <row r="228" spans="1:7" ht="12.75">
      <c r="A228" s="177"/>
      <c r="B228" s="177"/>
      <c r="C228" s="177"/>
      <c r="D228" s="177"/>
      <c r="E228" s="183"/>
      <c r="F228" s="206"/>
      <c r="G228" s="206"/>
    </row>
    <row r="229" spans="1:7" ht="12.75">
      <c r="A229" s="177"/>
      <c r="B229" s="177"/>
      <c r="C229" s="177"/>
      <c r="D229" s="177"/>
      <c r="E229" s="183"/>
      <c r="F229" s="206"/>
      <c r="G229" s="206"/>
    </row>
    <row r="230" spans="1:7" ht="12.75">
      <c r="A230" s="177"/>
      <c r="B230" s="177"/>
      <c r="C230" s="177"/>
      <c r="D230" s="177"/>
      <c r="E230" s="183"/>
      <c r="F230" s="206"/>
      <c r="G230" s="206"/>
    </row>
    <row r="231" spans="1:7" ht="12.75">
      <c r="A231" s="177"/>
      <c r="B231" s="177"/>
      <c r="C231" s="177"/>
      <c r="D231" s="177"/>
      <c r="E231" s="183"/>
      <c r="F231" s="206"/>
      <c r="G231" s="206"/>
    </row>
  </sheetData>
  <sheetProtection/>
  <mergeCells count="64">
    <mergeCell ref="C124:D124"/>
    <mergeCell ref="C125:D125"/>
    <mergeCell ref="C126:D126"/>
    <mergeCell ref="C127:D127"/>
    <mergeCell ref="C85:D85"/>
    <mergeCell ref="C92:D92"/>
    <mergeCell ref="C93:D93"/>
    <mergeCell ref="C87:D87"/>
    <mergeCell ref="C88:D88"/>
    <mergeCell ref="C89:D89"/>
    <mergeCell ref="C139:D139"/>
    <mergeCell ref="C128:D128"/>
    <mergeCell ref="C129:D129"/>
    <mergeCell ref="C134:D134"/>
    <mergeCell ref="C135:D135"/>
    <mergeCell ref="C136:D136"/>
    <mergeCell ref="C137:D137"/>
    <mergeCell ref="C138:D138"/>
    <mergeCell ref="C121:D121"/>
    <mergeCell ref="C123:D123"/>
    <mergeCell ref="C115:D115"/>
    <mergeCell ref="C116:D116"/>
    <mergeCell ref="C117:D117"/>
    <mergeCell ref="C118:D118"/>
    <mergeCell ref="C113:D113"/>
    <mergeCell ref="C114:D114"/>
    <mergeCell ref="C108:D108"/>
    <mergeCell ref="C109:D109"/>
    <mergeCell ref="C119:D119"/>
    <mergeCell ref="C120:D120"/>
    <mergeCell ref="C106:D106"/>
    <mergeCell ref="C107:D107"/>
    <mergeCell ref="C79:D79"/>
    <mergeCell ref="C80:D80"/>
    <mergeCell ref="C110:D110"/>
    <mergeCell ref="C112:D112"/>
    <mergeCell ref="C81:D81"/>
    <mergeCell ref="C83:D83"/>
    <mergeCell ref="C84:D84"/>
    <mergeCell ref="C91:D91"/>
    <mergeCell ref="C49:D49"/>
    <mergeCell ref="C50:D50"/>
    <mergeCell ref="C72:D72"/>
    <mergeCell ref="C73:D73"/>
    <mergeCell ref="C104:D104"/>
    <mergeCell ref="C105:D105"/>
    <mergeCell ref="C51:D51"/>
    <mergeCell ref="C52:D52"/>
    <mergeCell ref="C44:D44"/>
    <mergeCell ref="C45:D45"/>
    <mergeCell ref="C46:D46"/>
    <mergeCell ref="C47:D47"/>
    <mergeCell ref="C27:D27"/>
    <mergeCell ref="C40:D40"/>
    <mergeCell ref="C38:D38"/>
    <mergeCell ref="A1:G1"/>
    <mergeCell ref="A3:B3"/>
    <mergeCell ref="A4:B4"/>
    <mergeCell ref="E4:G4"/>
    <mergeCell ref="C20:D20"/>
    <mergeCell ref="C21:D21"/>
    <mergeCell ref="C23:D23"/>
    <mergeCell ref="C24:D24"/>
    <mergeCell ref="C26:D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Josef Busínský</dc:creator>
  <cp:keywords/>
  <dc:description/>
  <cp:lastModifiedBy>kotherova</cp:lastModifiedBy>
  <dcterms:created xsi:type="dcterms:W3CDTF">2012-04-06T15:00:59Z</dcterms:created>
  <dcterms:modified xsi:type="dcterms:W3CDTF">2012-06-04T12:32:55Z</dcterms:modified>
  <cp:category/>
  <cp:version/>
  <cp:contentType/>
  <cp:contentStatus/>
</cp:coreProperties>
</file>