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280" tabRatio="736" firstSheet="2" activeTab="7"/>
  </bookViews>
  <sheets>
    <sheet name="Výkaz výměr" sheetId="1" r:id="rId1"/>
    <sheet name="1_1_Zatepleni_strechy" sheetId="2" r:id="rId2"/>
    <sheet name="1_2_Stresni_okna" sheetId="3" r:id="rId3"/>
    <sheet name="1_3_Vnitrni_dispozice" sheetId="4" r:id="rId4"/>
    <sheet name="1_4_Plyn" sheetId="5" r:id="rId5"/>
    <sheet name="1_5_Topeni" sheetId="6" r:id="rId6"/>
    <sheet name="1_6_Vodovod a kanalizace" sheetId="7" r:id="rId7"/>
    <sheet name="2_1_Silnoproudé rozvody" sheetId="8" r:id="rId8"/>
    <sheet name="2_2_EZS" sheetId="9" r:id="rId9"/>
    <sheet name="2_3_EPS" sheetId="10" r:id="rId10"/>
    <sheet name="2_4_Vstup_dochazka" sheetId="11" r:id="rId11"/>
    <sheet name="2_5_Kamery" sheetId="12" r:id="rId12"/>
    <sheet name="2_6_Strukturovaná kabeláž" sheetId="13" r:id="rId13"/>
    <sheet name="2_7_Videotelefon" sheetId="14" r:id="rId14"/>
    <sheet name="2_8_Hardware_software_tech" sheetId="15" r:id="rId15"/>
    <sheet name="List1" sheetId="16" r:id="rId16"/>
  </sheets>
  <definedNames>
    <definedName name="kurz_USD">'Výkaz výměr'!#REF!</definedName>
    <definedName name="marze_prace">'Výkaz výměr'!#REF!</definedName>
    <definedName name="marze_zelezo">'Výkaz výměr'!#REF!</definedName>
    <definedName name="sleva" localSheetId="14">'2_8_Hardware_software_tech'!#REF!</definedName>
  </definedNames>
  <calcPr fullCalcOnLoad="1"/>
</workbook>
</file>

<file path=xl/sharedStrings.xml><?xml version="1.0" encoding="utf-8"?>
<sst xmlns="http://schemas.openxmlformats.org/spreadsheetml/2006/main" count="2699" uniqueCount="958">
  <si>
    <t>Dveřní otvírač, nízkoodběrový, reverzní, 12V DC, monitorování, dioda</t>
  </si>
  <si>
    <t>FTP kabel</t>
  </si>
  <si>
    <t>H05VV-F 2X2,5</t>
  </si>
  <si>
    <t>Montáž technologie EKV, DS</t>
  </si>
  <si>
    <t>Oživení a konfigurace technologie EKV, DS</t>
  </si>
  <si>
    <t>Přesun docházkového panelu do přízemí</t>
  </si>
  <si>
    <t>4  vstupý encodér, 4 x BNC vstup, pro každý analogový vstup komprese  MPEG-4 v rozlišení 4 CIF při 30 fps, 100 Mb ethernet rozhraní, RS 422/485 port, RS 232 port, možnost instalace do 19" skříně. Podpora RTP/IP, UDP/IP, TCP/IP, multicast IP, DNS, NTP, HTTP, FTP, and DHCP client</t>
  </si>
  <si>
    <t>Modul spínaného zdroje 12V/10A s tepelnou a nadproudovou ochranou v kovovém krytu s prostorem pro akumulátor max. 40Ah. Nastavitelný omezovač dobíjecího proudu 2, 4, 6 nebo 8A, signalizace výpadku sítě a vybitého AKU pomocí relé, odpojovač akumulátoru. Kryt je standardně vybaven mechanickým zámkem a sabotážním kontaktem proti otevření / stržení krytu, rozměry 285 x 195 x 335 mm (š x h x v).</t>
  </si>
  <si>
    <t>Baterie, kapacita 24 Ah, nominální napětí 12 Vss, hmotnost 8,0 kg, svorky typ šroubové M6, rozměry 167 x 128 x 175 mm (š x v x h).</t>
  </si>
  <si>
    <t>Optický oddělovač videosignálu s přepěťovou ochranou a nastavitelným zesílením. Jeden vstup / jeden výstup</t>
  </si>
  <si>
    <t>Polička perforovaná 19" 1U/250mm, max.nosnost 15kg RAL9005</t>
  </si>
  <si>
    <t>DIN lišta 1m</t>
  </si>
  <si>
    <t>Přepěťová ochrana 230V do kamerových krytů, akustická signalizace poruchy</t>
  </si>
  <si>
    <t>Přepěťová ochrana 100Mb ethernet</t>
  </si>
  <si>
    <t>Balík 48 BNC konektorů</t>
  </si>
  <si>
    <t>Montáž technologie kamerového systému</t>
  </si>
  <si>
    <t>Oživení a konfigurace technologie kamerového systému</t>
  </si>
  <si>
    <t>*</t>
  </si>
  <si>
    <t>Výmalba ostatní</t>
  </si>
  <si>
    <t>Instalace optického kabelu, vč.rezervy pro připojení dat.centra</t>
  </si>
  <si>
    <t>2.7 Videotelefon</t>
  </si>
  <si>
    <t>2.8 Hardware a software technologie</t>
  </si>
  <si>
    <t xml:space="preserve">  </t>
  </si>
  <si>
    <t>Úprava, demontáž stávající kabelové trasy a kabeláže, přesun dat.uzlu z 5.NP do 1.NP</t>
  </si>
  <si>
    <t>7.8.</t>
  </si>
  <si>
    <t>Venkovní 1/3" CCD kamera s vysokým rozlišením, Aspherical objektiv 2,6 až 11mm. Funkce DEN/NOC s OLPF filtrem, IR 35LED s dosah až 40m, citlivost 0Lux/0,5lux, rozlišení 550TV řádků, BLC, snímací prvek SONY SUPER HAD, venkovní krytí IP67, napájení 12VDC, 750mA.</t>
  </si>
  <si>
    <t xml:space="preserve">vnitřní barevný kamerový set 540TV řádků, 2.8-8mm DC easy Day/Night funkce, napájení 12V       </t>
  </si>
  <si>
    <t>Licence pro připojení kamery do IP kamerového systému SÚKL</t>
  </si>
  <si>
    <t>Přesun 2 stávajících vnitřních kamer ke vchodům do objektu</t>
  </si>
  <si>
    <t>Lišta zásuvková 19" , 230V, pro 8 vidlic</t>
  </si>
  <si>
    <t>Žlab WDK 60x110 PVC</t>
  </si>
  <si>
    <t>Žlab GEK 70135 PVC pro šířku víka 80</t>
  </si>
  <si>
    <t>Víko žlabu GEK/DG8 PVC, šířka 80</t>
  </si>
  <si>
    <t>Vnitřní roh GEK 70x135 PVC</t>
  </si>
  <si>
    <t xml:space="preserve">Vnější roh GEK 70x135 PVC </t>
  </si>
  <si>
    <t>Plošný roh GEK 70x135 PVC</t>
  </si>
  <si>
    <t xml:space="preserve">Koncový díl GEK 70x135 PVC </t>
  </si>
  <si>
    <t xml:space="preserve">Spojka pro žlab GEK ocelová </t>
  </si>
  <si>
    <t>Přepážka PVC v. 60</t>
  </si>
  <si>
    <t>Stínící plech pro přepážku PVC v. 60 mm</t>
  </si>
  <si>
    <t xml:space="preserve">Žlab drátěný 200/50 </t>
  </si>
  <si>
    <t>Spojka SZ 1 (pro spojování žlabů)</t>
  </si>
  <si>
    <t>Spojka SZ 2 (pro přichycení žlabu ke stávajícím konstrukcím)</t>
  </si>
  <si>
    <t>Spojka uzemňovací SU 1 (pro vodivé přemostění spojky SZ 1)</t>
  </si>
  <si>
    <t>Držák DZ 7 (pro uchycení žlabu přímo do zdi)</t>
  </si>
  <si>
    <t>Příslušenství ke žlabu 250x100 Mars (spojky, tvarové díly, víko…)</t>
  </si>
  <si>
    <t>Kabel UTP 4páry kat. 6, 250MHz, LSZH, středový kříž</t>
  </si>
  <si>
    <t>Panel rozvodný 19", 24xRJ45, UTP, kat.6</t>
  </si>
  <si>
    <t>Zásuvka neosázená 2xRJ45 bílá</t>
  </si>
  <si>
    <t>Rámeček pod zásuvku, jednoduchý, bílý</t>
  </si>
  <si>
    <t>Krabice přístrojová pro žlab s víkem 80</t>
  </si>
  <si>
    <t>Modul nestíněný "keystone" SL, 1xRJ45, bílý, kat.6</t>
  </si>
  <si>
    <t xml:space="preserve">Kabel propojovací UTP kat.6, RJ45/RJ45 2m </t>
  </si>
  <si>
    <t xml:space="preserve">Kabel propojovací UTP kat.6, RJ45/RJ45 3m </t>
  </si>
  <si>
    <t xml:space="preserve">Kabel propojovací UTP kat.6, RJ45/RJ45 5m </t>
  </si>
  <si>
    <t>textilie GEOFILTEX  do š 6 m</t>
  </si>
  <si>
    <t>693660980</t>
  </si>
  <si>
    <t>Kabel opt. XG s 12 vlákny 50/125MM vol. sek. ochr., OM3</t>
  </si>
  <si>
    <t xml:space="preserve">Rozvaděč optický 19" neosázený pro 24 SC černý </t>
  </si>
  <si>
    <t xml:space="preserve">Kazeta samolepící pro 6 optických svárů </t>
  </si>
  <si>
    <t xml:space="preserve">Pigtail SC/PC 50/125 900um 1m MM </t>
  </si>
  <si>
    <t>Modul optický propojovací MM 2LC/2SC 50/125 2m</t>
  </si>
  <si>
    <t>Modul optický propojovací MM 2LC/2SC 50/125 3m</t>
  </si>
  <si>
    <t>Spojka pro optický konektor 2SC/2SC, MM</t>
  </si>
  <si>
    <t>Datový rozv.TE 7000, 19", 42U, 800x1000 bez bočnic, perf. Dveře</t>
  </si>
  <si>
    <t>Bočnice 42U vč. zámku, hl.1000, pro TE7000</t>
  </si>
  <si>
    <t xml:space="preserve">Vent. jednotka 2 vent. a term. pro rozv. </t>
  </si>
  <si>
    <t>Přední a zadní díl TS pro sokl š. 800mm, v. 100, perf.</t>
  </si>
  <si>
    <t>Boční díly pro sokl TS hl. 1000mm, v. 100mm</t>
  </si>
  <si>
    <t>Uzemňovací souprava pro TE 7000</t>
  </si>
  <si>
    <t>Plynový kotel kondenzační 28 kW</t>
  </si>
  <si>
    <t>Okno střešní dřevěné vč. lemov.U&lt;1,1 W/m2K, zat.sady, ven.markýzy, žaluzie</t>
  </si>
  <si>
    <t>Dveře vnitřní hladké plné 1kř. 60x210 cm dýha dub</t>
  </si>
  <si>
    <t>Dveře vnitřní hladké plné 1kř. 80x210 cm dýha dub</t>
  </si>
  <si>
    <t>Dveře bezpečnostní plné B2 1kř. 80x210 cm, EW 30</t>
  </si>
  <si>
    <t xml:space="preserve">Montáž dveří bezpečnostních 1kř.do 80 cm, v 210cm </t>
  </si>
  <si>
    <t xml:space="preserve">Osazení zárubní ocel. požár.1křídl., pl. do 2,7 m2 </t>
  </si>
  <si>
    <t>Zárubeň ocelová HSE "LZ" 125, 800x2100 L, P</t>
  </si>
  <si>
    <t>Názvy s číselnou identifikací HSV+PSV položek vychází z katalogu URS Praha, a.s. 
Uchazeč může využít jiný systém identifikace a označení prací a výrobků.</t>
  </si>
  <si>
    <t>Střešní konstrukce</t>
  </si>
  <si>
    <t>Demontáž okapů</t>
  </si>
  <si>
    <t>Demontáž bleskosvodu</t>
  </si>
  <si>
    <t>Montáž bleskosvodu</t>
  </si>
  <si>
    <t>Osazení okapů</t>
  </si>
  <si>
    <t>izolační nátěr 1.PP</t>
  </si>
  <si>
    <t>horizontální izolace svislých konstrukcí</t>
  </si>
  <si>
    <t>vertikální izolace svislých konstrukcí (venkovní)</t>
  </si>
  <si>
    <t>1.3 Změna vnitřních dispozic a úprava venkovních prostor</t>
  </si>
  <si>
    <t>Změna vnitřních a venkovních dispozic</t>
  </si>
  <si>
    <t>Vnitřní vodovod a kanalizace</t>
  </si>
  <si>
    <t>764351811</t>
  </si>
  <si>
    <t>711141559</t>
  </si>
  <si>
    <t>provedení izolace proti zemní vlhkosti hor.</t>
  </si>
  <si>
    <t>711142559</t>
  </si>
  <si>
    <t>provedení izolace proti zemní vlhkosti vert.</t>
  </si>
  <si>
    <t>764349914</t>
  </si>
  <si>
    <t>764322921</t>
  </si>
  <si>
    <t>764</t>
  </si>
  <si>
    <t>711112051</t>
  </si>
  <si>
    <t>711111051</t>
  </si>
  <si>
    <t>711161336</t>
  </si>
  <si>
    <t>722130802</t>
  </si>
  <si>
    <t>230010255</t>
  </si>
  <si>
    <t>230010258</t>
  </si>
  <si>
    <t>230200003</t>
  </si>
  <si>
    <t>230170012</t>
  </si>
  <si>
    <t>230320022</t>
  </si>
  <si>
    <t>230320021</t>
  </si>
  <si>
    <t>2300220031</t>
  </si>
  <si>
    <t>2303200</t>
  </si>
  <si>
    <t>2302600</t>
  </si>
  <si>
    <t>230260001</t>
  </si>
  <si>
    <t>73124</t>
  </si>
  <si>
    <t>721A02</t>
  </si>
  <si>
    <t>721C02</t>
  </si>
  <si>
    <t>731A02</t>
  </si>
  <si>
    <t>731A04</t>
  </si>
  <si>
    <t>923A07</t>
  </si>
  <si>
    <t>721A03</t>
  </si>
  <si>
    <t>721A04</t>
  </si>
  <si>
    <t>tesařské práce</t>
  </si>
  <si>
    <t>764B01</t>
  </si>
  <si>
    <t>765A01</t>
  </si>
  <si>
    <t>laťování</t>
  </si>
  <si>
    <t>762A01</t>
  </si>
  <si>
    <t>tesařská konstrukce krokve</t>
  </si>
  <si>
    <t>paropropustná difusní folie</t>
  </si>
  <si>
    <t>765A09</t>
  </si>
  <si>
    <t>762335112</t>
  </si>
  <si>
    <t>Otopná tělesa panelová</t>
  </si>
  <si>
    <t>731A05</t>
  </si>
  <si>
    <t>781A01</t>
  </si>
  <si>
    <t>keramické obklady a keramická dlažba</t>
  </si>
  <si>
    <t>781B01</t>
  </si>
  <si>
    <t>721B01</t>
  </si>
  <si>
    <t>721B02</t>
  </si>
  <si>
    <t>bm</t>
  </si>
  <si>
    <t>zajištění rezervování příkonu E-ON</t>
  </si>
  <si>
    <t>sou</t>
  </si>
  <si>
    <t>demontáž stávajících keramických obkladů a dlažby</t>
  </si>
  <si>
    <t>demontáž stávajícíchzařizovacích předmětů</t>
  </si>
  <si>
    <t>demontáž stávajících rozvodů vody a kanalizace</t>
  </si>
  <si>
    <t>011A02</t>
  </si>
  <si>
    <t>Svislé a kompletní konstrukce  -průrazy</t>
  </si>
  <si>
    <t>montáž stávající střešní krytiny</t>
  </si>
  <si>
    <t>demontáž střešní krytiny</t>
  </si>
  <si>
    <t>341321610U00</t>
  </si>
  <si>
    <t>Stěna nosná ŽB C30/37 vč. bednění, výztuže</t>
  </si>
  <si>
    <t>6</t>
  </si>
  <si>
    <t>Úpravy povrchu, podlahy</t>
  </si>
  <si>
    <t>610991111R00</t>
  </si>
  <si>
    <t xml:space="preserve">Zakrývání podlah/stěn při rekonstrukci </t>
  </si>
  <si>
    <t>632411104R00</t>
  </si>
  <si>
    <t xml:space="preserve">Vyrovnávací stěrka tl.4 mm </t>
  </si>
  <si>
    <t>612451420R00</t>
  </si>
  <si>
    <t xml:space="preserve">Oprava cementových omítek stěn hladkých do 50 % </t>
  </si>
  <si>
    <t>612476614U00</t>
  </si>
  <si>
    <t>San. omítka zdi/stropu štuk</t>
  </si>
  <si>
    <t>63</t>
  </si>
  <si>
    <t>Podlahy a podlahové konstrukce</t>
  </si>
  <si>
    <t>632451031R00</t>
  </si>
  <si>
    <t xml:space="preserve">Vyrovnávací potěr MC 15, v ploše, tl. 20 mm </t>
  </si>
  <si>
    <t>711212001RU2</t>
  </si>
  <si>
    <t>Nátěr hydroizolační těsnicí hmotou proti vlhkosti</t>
  </si>
  <si>
    <t>Celkem za</t>
  </si>
  <si>
    <t>94</t>
  </si>
  <si>
    <t>Lešení a stavební výtahy</t>
  </si>
  <si>
    <t>943943222R00</t>
  </si>
  <si>
    <t xml:space="preserve">Montáž lešení prostorové lehké, do 200kg, H 22 m </t>
  </si>
  <si>
    <t>943943292R00</t>
  </si>
  <si>
    <t xml:space="preserve">Příplatek za každý měsíc použití k pol..3221, 3222 </t>
  </si>
  <si>
    <t>943943822R00</t>
  </si>
  <si>
    <t xml:space="preserve">Demontáž lešení, prostor. lehké, 200 kPa, H 22 m </t>
  </si>
  <si>
    <t>781443810U00</t>
  </si>
  <si>
    <t xml:space="preserve">Dmtž obklad hutný lepidlo </t>
  </si>
  <si>
    <t>Bourání zdiva z cihel plných pálených na MVC</t>
  </si>
  <si>
    <t>978021R00</t>
  </si>
  <si>
    <t>Otlučení, očištění omítek v 1.PP pro omítky</t>
  </si>
  <si>
    <t>965081223U00</t>
  </si>
  <si>
    <t xml:space="preserve">Bour dlažd keram tl 10 mm- &gt;1m2 </t>
  </si>
  <si>
    <t>968061126R00</t>
  </si>
  <si>
    <t xml:space="preserve">Vyvěšení dřevěných dveřních křídel pl. nad 2 m2 </t>
  </si>
  <si>
    <t>968062246R00</t>
  </si>
  <si>
    <t xml:space="preserve">Vybourání dřevěných rámů oken jednoduch. pl. 4 m2 </t>
  </si>
  <si>
    <t>968062456R00</t>
  </si>
  <si>
    <t xml:space="preserve">Vybourání dřevěných dveřních zárubní pl. nad 2 m2 </t>
  </si>
  <si>
    <t>978015291R00</t>
  </si>
  <si>
    <t xml:space="preserve">Otlučení omítek vnějších MVC v složit.1-4 do 100 % </t>
  </si>
  <si>
    <t>711</t>
  </si>
  <si>
    <t>Izolace proti vodě</t>
  </si>
  <si>
    <t>711141559RY1</t>
  </si>
  <si>
    <t>Izolace proti vlhk. vodorovná pásy přitavením 1 vrstva - včetně dod. Elastek 40 special mineral</t>
  </si>
  <si>
    <t>720</t>
  </si>
  <si>
    <t>Zdravotechnická instalace</t>
  </si>
  <si>
    <t>725110811R00</t>
  </si>
  <si>
    <t xml:space="preserve">Demontáž klozetů splachovacích </t>
  </si>
  <si>
    <t>725210821R00</t>
  </si>
  <si>
    <t xml:space="preserve">Demontáž umyvadel bez výtokových armatur </t>
  </si>
  <si>
    <t>725240811R00</t>
  </si>
  <si>
    <t xml:space="preserve">Demontáž sprchových kabin bez výtokových armatur </t>
  </si>
  <si>
    <t>725330840R00</t>
  </si>
  <si>
    <t xml:space="preserve">Demontáž výlevky ocelové nebo litinové </t>
  </si>
  <si>
    <t>725820801R00</t>
  </si>
  <si>
    <t xml:space="preserve">Demontáž baterie nástěnné do G 3/4 </t>
  </si>
  <si>
    <t>721</t>
  </si>
  <si>
    <t>Vnitřní kanalizace</t>
  </si>
  <si>
    <t>721110802R00</t>
  </si>
  <si>
    <t xml:space="preserve">Demontáž kanalizačního potrubí DN 50-100 </t>
  </si>
  <si>
    <t>722</t>
  </si>
  <si>
    <t>Vnitřní vodovod</t>
  </si>
  <si>
    <t>722130801R00</t>
  </si>
  <si>
    <t xml:space="preserve">Demontáž vodovodního potrubí DN 25 </t>
  </si>
  <si>
    <t>416020113R00</t>
  </si>
  <si>
    <t xml:space="preserve">Podhledy SDK, kovová kce.HUT 1x deska RBI 12,5 mm </t>
  </si>
  <si>
    <t>766661911R00</t>
  </si>
  <si>
    <t xml:space="preserve">Seřízení dveř. křídel, bez výměny, popř.podříznutí </t>
  </si>
  <si>
    <t>Dveře vnitřní hladké plné 1kř. 80x197 cm vč. osazení</t>
  </si>
  <si>
    <t>Dveře vnitřní hladké plné 1kř. 100x197 cm vč. osazení</t>
  </si>
  <si>
    <t>769</t>
  </si>
  <si>
    <t>Otvorové prvky z plastu</t>
  </si>
  <si>
    <t>769000001R00</t>
  </si>
  <si>
    <t xml:space="preserve">Montáž plastových dveří vč. zednické přípomoci </t>
  </si>
  <si>
    <t>769-PPS-01</t>
  </si>
  <si>
    <t>Demontáž výplní otvorů do 4 m2 vč. likvidace</t>
  </si>
  <si>
    <t>769-PPS-02</t>
  </si>
  <si>
    <t>Zapravení ostění a podlahy po montáži výplně otvoru</t>
  </si>
  <si>
    <t>769-PPS-03</t>
  </si>
  <si>
    <t>Dveře 2kř. plast 1400/2400 izol. dvojsklo kování madlo</t>
  </si>
  <si>
    <t>769-PPS-04</t>
  </si>
  <si>
    <t>Dveře 2kř. plast 1400/2800 izol. dvojsklo kování madlo</t>
  </si>
  <si>
    <t>624401111R00</t>
  </si>
  <si>
    <t xml:space="preserve">Zapravení horních hran obkladů zednicky </t>
  </si>
  <si>
    <t>771575107RT3</t>
  </si>
  <si>
    <t>Montáž podlah keram.,režné hladké, tmel, 20x20 cm Unifix 2K (Schomburg)</t>
  </si>
  <si>
    <t>781414111U00</t>
  </si>
  <si>
    <t xml:space="preserve">Mtž obklad pórov flex lep -22ks/m2 </t>
  </si>
  <si>
    <t>597623083</t>
  </si>
  <si>
    <t>Dlaždice 150x150, glazovaná</t>
  </si>
  <si>
    <t>59781530</t>
  </si>
  <si>
    <t>Obklad 25x33 cm</t>
  </si>
  <si>
    <t>783</t>
  </si>
  <si>
    <t>Nátěry</t>
  </si>
  <si>
    <t>783124520R00</t>
  </si>
  <si>
    <t xml:space="preserve">Nátěr syntetický zárubní vč. očištění </t>
  </si>
  <si>
    <t>784195112R00</t>
  </si>
  <si>
    <t>Malba tekutá na sanační omítky</t>
  </si>
  <si>
    <t xml:space="preserve">Oprava maleb po obkladech, Primalex 2x </t>
  </si>
  <si>
    <t>M24</t>
  </si>
  <si>
    <t>Montáže vzduchotechnických zařízení</t>
  </si>
  <si>
    <t>240070137R00</t>
  </si>
  <si>
    <t xml:space="preserve">Hlavice protidešťová, venkovní do DN  200 </t>
  </si>
  <si>
    <t xml:space="preserve">Hlavice vnitřní - mřížka, do DN  200 </t>
  </si>
  <si>
    <t>240080001R00</t>
  </si>
  <si>
    <t xml:space="preserve">Potrubí kruhové sk. I. PK 120311 do d 100 </t>
  </si>
  <si>
    <t>Žaluzie vnitřní, mechanické ovládání</t>
  </si>
  <si>
    <t>1.6 Vnitřní vodovod a kanalizace</t>
  </si>
  <si>
    <t>132201201R00</t>
  </si>
  <si>
    <t xml:space="preserve">Hloubení rýh šířky do 200 cm v hor.3 do 100 m3 </t>
  </si>
  <si>
    <t>161101101R00</t>
  </si>
  <si>
    <t xml:space="preserve">Svislé přemístění výkopku z hor.1-4 do 2,5 m </t>
  </si>
  <si>
    <t>162701105R00</t>
  </si>
  <si>
    <t xml:space="preserve">Vodorovné přemístění výkopku z hor.1-4 do 10000 m </t>
  </si>
  <si>
    <t>171201201RT1</t>
  </si>
  <si>
    <t>174101101R00</t>
  </si>
  <si>
    <t xml:space="preserve">Zásyp jam, rýh, šachet se zhutněním </t>
  </si>
  <si>
    <t>175101101RT2</t>
  </si>
  <si>
    <t>Obsyp potrubí bez prohození sypaniny s dodáním štěrkopísku frakce 0 - 22 mm</t>
  </si>
  <si>
    <t>175101109R00</t>
  </si>
  <si>
    <t xml:space="preserve">Příplatek za prohození sypaniny pro obsyp potrubí </t>
  </si>
  <si>
    <t>451573111R00</t>
  </si>
  <si>
    <t xml:space="preserve">Lože pod potrubí ze štěrkopísku do 63 mm </t>
  </si>
  <si>
    <t>PC19</t>
  </si>
  <si>
    <t>Tepelná izolace DN 26-20 mm TV v příčkách a podlaze</t>
  </si>
  <si>
    <t>721176103R00</t>
  </si>
  <si>
    <t xml:space="preserve">Potrubí připojovací do DN 50 x 1,8 mm </t>
  </si>
  <si>
    <t>721176105R00</t>
  </si>
  <si>
    <t xml:space="preserve">Potrubí připojovací do DN 100 x 2,7 mm </t>
  </si>
  <si>
    <t>721176222R00</t>
  </si>
  <si>
    <t xml:space="preserve">Potrubí KG svodné (ležaté) v zemi DN 100 x 3,2 mm </t>
  </si>
  <si>
    <t>721194105R00</t>
  </si>
  <si>
    <t xml:space="preserve">Vyvedení odpadních výpustek do D 50 x 1,8 </t>
  </si>
  <si>
    <t>721194109R00</t>
  </si>
  <si>
    <t xml:space="preserve">Vyvedení odpadních výpustek do D 110 x 2,3 </t>
  </si>
  <si>
    <t>721290112R00</t>
  </si>
  <si>
    <t xml:space="preserve">Zkouška těsnosti kanalizace vodou DN 200 </t>
  </si>
  <si>
    <t>PC10</t>
  </si>
  <si>
    <t xml:space="preserve">Požární zabezpečení prostupů kanalizace </t>
  </si>
  <si>
    <t>998721203R00</t>
  </si>
  <si>
    <t xml:space="preserve">Přesun hmot pro vnitřní kanalizaci, výšky do 24 m </t>
  </si>
  <si>
    <t>%</t>
  </si>
  <si>
    <t>722130213R00</t>
  </si>
  <si>
    <t>722220111R00</t>
  </si>
  <si>
    <t xml:space="preserve">Nástěnka K 247, pro výtokový ventil G 1/2 </t>
  </si>
  <si>
    <t>722290226R00</t>
  </si>
  <si>
    <t xml:space="preserve">Zkouška tlaku potrubí  do DN 80 </t>
  </si>
  <si>
    <t>722290234R00</t>
  </si>
  <si>
    <t xml:space="preserve">Proplach a dezinfekce vodovod.potrubí DN 80 </t>
  </si>
  <si>
    <t>PC14</t>
  </si>
  <si>
    <t xml:space="preserve">Požárně dělící úprava přechodu přes stěny-voda </t>
  </si>
  <si>
    <t>PC15</t>
  </si>
  <si>
    <t>Uzávěr kulový DN25</t>
  </si>
  <si>
    <t>PC30</t>
  </si>
  <si>
    <t xml:space="preserve">Filtr na cirkulaci DN 20 </t>
  </si>
  <si>
    <t>998722203R00</t>
  </si>
  <si>
    <t xml:space="preserve">Přesun hmot pro vnitřní vodovod, výšky do 24 m </t>
  </si>
  <si>
    <t>725</t>
  </si>
  <si>
    <t>Zařizovací předměty</t>
  </si>
  <si>
    <t>725860180RT1</t>
  </si>
  <si>
    <t>Sifon pračkový HL400, DN 40/50 nerezový podomítková uzávěrka, krycí deska 100 x 150 mm</t>
  </si>
  <si>
    <t>PC02</t>
  </si>
  <si>
    <t xml:space="preserve">Baterie odpadní souprava pro dřez </t>
  </si>
  <si>
    <t>PC03</t>
  </si>
  <si>
    <t>Umyvadlo komplet</t>
  </si>
  <si>
    <t>PC04</t>
  </si>
  <si>
    <t>PC08</t>
  </si>
  <si>
    <t>Výlevka komplet</t>
  </si>
  <si>
    <t>PC11</t>
  </si>
  <si>
    <t xml:space="preserve">Pračkový ventil-1/2" </t>
  </si>
  <si>
    <t>PC13</t>
  </si>
  <si>
    <t>K-klozet zavěšený  komplet viz výpis vž předstěnové instalace</t>
  </si>
  <si>
    <t>72530VD</t>
  </si>
  <si>
    <t>Zásobník na papír.ručníky,mont.na stěnu</t>
  </si>
  <si>
    <t>7254VD</t>
  </si>
  <si>
    <t>Odpadkový koš</t>
  </si>
  <si>
    <t>7255VD</t>
  </si>
  <si>
    <t>Zásobník na toaletní papír-velká role 350mm-ocelový povrch</t>
  </si>
  <si>
    <t>7256VD</t>
  </si>
  <si>
    <t>Dávkovač tekutého mýdla</t>
  </si>
  <si>
    <t>998725203R00</t>
  </si>
  <si>
    <t xml:space="preserve">Přesun hmot pro zařizovací předměty, výšky do 24 m </t>
  </si>
  <si>
    <t>PC</t>
  </si>
  <si>
    <t xml:space="preserve">MTZ a dodávka upevňovacího materiálu </t>
  </si>
  <si>
    <t>Orientační štítky na potrubí a samolepicí popisky na potrubí kanalizace i vodovod</t>
  </si>
  <si>
    <t>Staveništní přesun hmot</t>
  </si>
  <si>
    <t>Sprchový kout komplet rohový 90*90</t>
  </si>
  <si>
    <t>Sprchový kout komplet 80*80</t>
  </si>
  <si>
    <t>735</t>
  </si>
  <si>
    <t>Otopná tělesa</t>
  </si>
  <si>
    <t>735159111T00</t>
  </si>
  <si>
    <t xml:space="preserve">Montáž panelových těles do délky 2300 mm </t>
  </si>
  <si>
    <t>735179110R00</t>
  </si>
  <si>
    <t xml:space="preserve">Montáž otopných těles koupelnových (žebříků) </t>
  </si>
  <si>
    <t>PC12</t>
  </si>
  <si>
    <t xml:space="preserve">Uložení těles </t>
  </si>
  <si>
    <t>735-0000064</t>
  </si>
  <si>
    <t>Těleso deskové 170/60</t>
  </si>
  <si>
    <t>KS</t>
  </si>
  <si>
    <t>735-0000064a</t>
  </si>
  <si>
    <t>Těleso deskové 140/60</t>
  </si>
  <si>
    <t>735-0000064b</t>
  </si>
  <si>
    <t>Těleso deskové 120/60</t>
  </si>
  <si>
    <t>735-0000064c</t>
  </si>
  <si>
    <t>Těleso deskové 70/60</t>
  </si>
  <si>
    <t>735-0000064d</t>
  </si>
  <si>
    <t>Těleso deskové 50/60</t>
  </si>
  <si>
    <t>735-0000064e</t>
  </si>
  <si>
    <t>Těleso deskové 100/60</t>
  </si>
  <si>
    <t>735-0000064f</t>
  </si>
  <si>
    <t>Těleso deskové 80/60</t>
  </si>
  <si>
    <t>735-0000064h</t>
  </si>
  <si>
    <t>Těleso deskové 90/60</t>
  </si>
  <si>
    <t>735-0000067ck</t>
  </si>
  <si>
    <t>Těleso -KOR.LINEAR  KL1830.750</t>
  </si>
  <si>
    <t>735-0000068e</t>
  </si>
  <si>
    <t>Těleso žebrové 85/40</t>
  </si>
  <si>
    <t>735-0000068f</t>
  </si>
  <si>
    <t>Těleso žebrové 65/40</t>
  </si>
  <si>
    <t>998735203R00</t>
  </si>
  <si>
    <t xml:space="preserve">Přesun hmot pro otopná tělesa, výšky do 24 m </t>
  </si>
  <si>
    <t>M34</t>
  </si>
  <si>
    <t>Montáže energetických a tepelných zařízení</t>
  </si>
  <si>
    <t>PC1</t>
  </si>
  <si>
    <t xml:space="preserve">Doplňkové konstrukce </t>
  </si>
  <si>
    <t>PC2</t>
  </si>
  <si>
    <t xml:space="preserve">Zednické výpomoci </t>
  </si>
  <si>
    <t>PC3</t>
  </si>
  <si>
    <t xml:space="preserve">Napojení, zapojení, napuštění </t>
  </si>
  <si>
    <t>PC4</t>
  </si>
  <si>
    <t xml:space="preserve">Vyvážení systému </t>
  </si>
  <si>
    <t>PC5</t>
  </si>
  <si>
    <t xml:space="preserve">Tlaková zkouška </t>
  </si>
  <si>
    <t xml:space="preserve"> </t>
  </si>
  <si>
    <t>Pol.</t>
  </si>
  <si>
    <t>Číslo</t>
  </si>
  <si>
    <t>Obchodní název</t>
  </si>
  <si>
    <t>MJ</t>
  </si>
  <si>
    <t>Počet</t>
  </si>
  <si>
    <t>Cena/MJ</t>
  </si>
  <si>
    <t>Celkem</t>
  </si>
  <si>
    <t>1.</t>
  </si>
  <si>
    <t>ks</t>
  </si>
  <si>
    <t>2.</t>
  </si>
  <si>
    <t>3.</t>
  </si>
  <si>
    <t>4.</t>
  </si>
  <si>
    <t>Cena celkem bez DPH</t>
  </si>
  <si>
    <t>SUKL</t>
  </si>
  <si>
    <t>5.</t>
  </si>
  <si>
    <t>6.</t>
  </si>
  <si>
    <t>7.</t>
  </si>
  <si>
    <t>kmpl</t>
  </si>
  <si>
    <t>8.</t>
  </si>
  <si>
    <t>9.</t>
  </si>
  <si>
    <t>10.</t>
  </si>
  <si>
    <t>Výkaz výměr</t>
  </si>
  <si>
    <t>Označení výrobku -</t>
  </si>
  <si>
    <t>typové číslo, výrobce</t>
  </si>
  <si>
    <t>vybrané prvky ( * )</t>
  </si>
  <si>
    <t>CELKOVÁ KALKULACE</t>
  </si>
  <si>
    <t>Cena celkem včetně DPH</t>
  </si>
  <si>
    <t>měs</t>
  </si>
  <si>
    <t>Zajištění servisních služeb</t>
  </si>
  <si>
    <r>
      <t>Servisní poplatek</t>
    </r>
  </si>
  <si>
    <t>datum:</t>
  </si>
  <si>
    <t>razítko a podpis uchazeče</t>
  </si>
  <si>
    <t>DPH 20%</t>
  </si>
  <si>
    <t>Rekonstrukce objektu Stará 25, Brno</t>
  </si>
  <si>
    <t>3. Zajištění servisních služeb</t>
  </si>
  <si>
    <t>Část stavební práce</t>
  </si>
  <si>
    <t>Část rekonstrukce slaboproudých systémů</t>
  </si>
  <si>
    <t>Silnoproudé rozvody</t>
  </si>
  <si>
    <t>Zateplení střechy</t>
  </si>
  <si>
    <t>Výměna střešních oken</t>
  </si>
  <si>
    <t>Systém EZS</t>
  </si>
  <si>
    <t>Systém EPS</t>
  </si>
  <si>
    <t>Kontrola vstupu, docházka</t>
  </si>
  <si>
    <t>Strukturovaná kabeláž</t>
  </si>
  <si>
    <t>Plynové rozvody</t>
  </si>
  <si>
    <t>Ústřední topení</t>
  </si>
  <si>
    <t>2. Část silnoproudých a  slaboproudých systémů</t>
  </si>
  <si>
    <t>1. Část stavební práce a vytápění</t>
  </si>
  <si>
    <t xml:space="preserve">Projektová dokumentace </t>
  </si>
  <si>
    <t>IP kamerový systém</t>
  </si>
  <si>
    <t>Hardware a software technologie</t>
  </si>
  <si>
    <t>MATERIÁL</t>
  </si>
  <si>
    <t>m</t>
  </si>
  <si>
    <t>3</t>
  </si>
  <si>
    <t xml:space="preserve">Panel vyvazovací 1U/125 šedý </t>
  </si>
  <si>
    <t>kmplt</t>
  </si>
  <si>
    <t>INSTALACE</t>
  </si>
  <si>
    <t>Název</t>
  </si>
  <si>
    <t xml:space="preserve">m </t>
  </si>
  <si>
    <t>2</t>
  </si>
  <si>
    <t>Provedení průrazu vč.zapravení</t>
  </si>
  <si>
    <t>Instalace UTP kabelu</t>
  </si>
  <si>
    <t>Instalace přístrojové krabice</t>
  </si>
  <si>
    <t>hod</t>
  </si>
  <si>
    <t>Měření metalické linky UTP vč.certif.protokolu</t>
  </si>
  <si>
    <t>Materiál</t>
  </si>
  <si>
    <t xml:space="preserve">Instalace </t>
  </si>
  <si>
    <t>Doprava materiálu, techniků</t>
  </si>
  <si>
    <t>Zařízení staveniště</t>
  </si>
  <si>
    <t>2.2 Systém EZS</t>
  </si>
  <si>
    <t>2.3 Systém EPS</t>
  </si>
  <si>
    <t>2.5 IP kamerový systém</t>
  </si>
  <si>
    <t xml:space="preserve">Vodič CYA 16 zelenožlutý </t>
  </si>
  <si>
    <t xml:space="preserve">Vodič CYA 35 zelenožlutý </t>
  </si>
  <si>
    <t xml:space="preserve">Kabel CYKY-O 3x1,5 (A) </t>
  </si>
  <si>
    <t xml:space="preserve">Kabel CYKY-J 3x1,5 (C) </t>
  </si>
  <si>
    <t xml:space="preserve">Kabel CYKY-J 3x2,5 (C) </t>
  </si>
  <si>
    <t xml:space="preserve">Kabel CYKY-J 3x4 (C) </t>
  </si>
  <si>
    <t xml:space="preserve">Kabel CYKY-J 5x6 (C) </t>
  </si>
  <si>
    <t xml:space="preserve">Kabel CYKY-J 5x35 (C) </t>
  </si>
  <si>
    <t xml:space="preserve">Kabel CYKY-J 5x50 (C) </t>
  </si>
  <si>
    <t>Rámeček jednonásobný bílý Tango</t>
  </si>
  <si>
    <t>Zásuvka 16A/250V jednonásobná bílá Tango</t>
  </si>
  <si>
    <t>Zásuvka 16A/250V dvoj.s natočenou dutinou bílá Tango, s přep.ochranou</t>
  </si>
  <si>
    <t>Zásuvka 16A/250V dvoj.s natočenou dutinou bílá Tango</t>
  </si>
  <si>
    <t>Kryt spínače jednoduchý bílý, Tango</t>
  </si>
  <si>
    <t>Kryt spínače dělený, bílý, Tango</t>
  </si>
  <si>
    <t xml:space="preserve">Přístroj jednopólového spínače č.1 </t>
  </si>
  <si>
    <t xml:space="preserve">Přístroj sériového přepínače č.5 </t>
  </si>
  <si>
    <t xml:space="preserve">Přístroj střídavého přepínače č.6 </t>
  </si>
  <si>
    <t>Tlačítko - spínání chodbových světel</t>
  </si>
  <si>
    <t>Krabice instalační KU 68 bez víčka 1901</t>
  </si>
  <si>
    <t>Krabice instalační KU 68 s víčkem 1902</t>
  </si>
  <si>
    <t xml:space="preserve">Krabice KO 97 s víčkem </t>
  </si>
  <si>
    <t>Krabice přístrojová pro žlab s víkem 80, OBO Bettermann</t>
  </si>
  <si>
    <t>Nouzové svítidlo zář.SM 236</t>
  </si>
  <si>
    <t>Zářivkové svítidlo přisazené SM 236  2x36 W  IP 40  OP</t>
  </si>
  <si>
    <t>Zářivkové svítidlo přisazené SM 436  4x36 W  IP 40  OP</t>
  </si>
  <si>
    <t>ZAPALOVAC 4-80W ST111</t>
  </si>
  <si>
    <t>Příspěvky na recyklaci hist.odpadu</t>
  </si>
  <si>
    <t>Svítidlo žárovkové (chodby, umývárny, sklepy, WC)</t>
  </si>
  <si>
    <t>Podružný rozvaděč RP 1</t>
  </si>
  <si>
    <t>Podružný rozvaděč RP 2</t>
  </si>
  <si>
    <t>Podružný rozvaděč RP 3</t>
  </si>
  <si>
    <t>Sekání drážek pro kabely 20×20 strop</t>
  </si>
  <si>
    <t>Sekání drážek cihelné zdivo do 30×30</t>
  </si>
  <si>
    <t>Sekání drážek cihelné zdivo do 50×50</t>
  </si>
  <si>
    <t>Sekání drážek beton 50×50</t>
  </si>
  <si>
    <t>Instalace krabice přístrojové KO68 pod om.včetně kapsy</t>
  </si>
  <si>
    <t>Instalace krabice přístrojové KO97 pod om.včetně kapsy</t>
  </si>
  <si>
    <t>Instalace přepínače a zapojení</t>
  </si>
  <si>
    <t>Instalace vypínače a zapojení kompletace</t>
  </si>
  <si>
    <t>Instalace zás.230V</t>
  </si>
  <si>
    <t>Instalace sv.žárovkového na omítku</t>
  </si>
  <si>
    <t>Instalace zářivkové svítidlo přisazené SM 236  2x36 W  IP 40  OP</t>
  </si>
  <si>
    <t>Instalace zářivkové svítidlo přisazené SM 436  4x36 W  IP 40  OP</t>
  </si>
  <si>
    <t>Instalace světelného zdroje - trubice</t>
  </si>
  <si>
    <t>Instalace světelného zdroje - žárovka</t>
  </si>
  <si>
    <t>Instalace NN rozvaděče pod omítku a zapravení</t>
  </si>
  <si>
    <t>Instalace NN rozvaděče na omítku</t>
  </si>
  <si>
    <t>Zapojení NN rozvaděče na el. obvody do 15-ti vývodů</t>
  </si>
  <si>
    <t>Zapojení NN rozvaděče na el. obvody do 30-ti vývodů</t>
  </si>
  <si>
    <t>Zapojení NN rozvaděče na el. obvody do 50-ti vývodů</t>
  </si>
  <si>
    <t>Popis obvodu - v rozvaděči</t>
  </si>
  <si>
    <t>Provedení průrazu vč.zapravení do L=30cm</t>
  </si>
  <si>
    <t>Provedení průrazu vč.zapravení do L=60cm</t>
  </si>
  <si>
    <t>Provedení protipožární ucpávky</t>
  </si>
  <si>
    <t>Instalace kabelu CYA 16mm2</t>
  </si>
  <si>
    <t>Instalace kabelu CYA 35mm2</t>
  </si>
  <si>
    <t>Instalace kabelu CYKY do 2.5mm2</t>
  </si>
  <si>
    <t>Instalace kabelu CYKY do 6mm2</t>
  </si>
  <si>
    <t>Instalace kabelu CYKY do 35mm2</t>
  </si>
  <si>
    <t>Instalace kabelu CYKY nad 35mm2</t>
  </si>
  <si>
    <t>Instalace rozvaděče NN - včetně bouracích prací a zapojení</t>
  </si>
  <si>
    <t>Zapravení drážek včetně výmalby</t>
  </si>
  <si>
    <t>m2</t>
  </si>
  <si>
    <t>Revize el.zařízení</t>
  </si>
  <si>
    <t>Trubka PVC ohebná 23</t>
  </si>
  <si>
    <t xml:space="preserve">Žlab 250x100 Mars </t>
  </si>
  <si>
    <t>Ochrana optického spoje smršťovací</t>
  </si>
  <si>
    <t>pár</t>
  </si>
  <si>
    <t>sada</t>
  </si>
  <si>
    <t>Montážní, spojovací a stavební materiál</t>
  </si>
  <si>
    <t>Instalace kabelových tras, stínící přepážka, pospojování, uzemnění</t>
  </si>
  <si>
    <t>Instalace PVC trubky</t>
  </si>
  <si>
    <t>Instalace Patch panelu UTP 24port, zapojení</t>
  </si>
  <si>
    <t>Instalace datového rozvaděče, kompletace, stěhování</t>
  </si>
  <si>
    <t>Uzemnění a pospoj.datového rozvaděče</t>
  </si>
  <si>
    <t>Instalace vyvazovacího a napájecího panelu</t>
  </si>
  <si>
    <t>Instalace opt.rozvaděče 1U</t>
  </si>
  <si>
    <t>Instalace zásuvky UTP, zapojení 2xRJ45</t>
  </si>
  <si>
    <t>Měření opt.vlákna met.OTDR MM, vč.certif.protokolu</t>
  </si>
  <si>
    <t>Accesspointy</t>
  </si>
  <si>
    <t>802.11a/g/n Fixed Unified AP; Int Ant; ETSI Cfg</t>
  </si>
  <si>
    <t>Implementace bezdrátové sítě LAN</t>
  </si>
  <si>
    <t>Instalace a konfigurace aktivních prvků</t>
  </si>
  <si>
    <t>Projektová dokumentace - WiFi průzkum</t>
  </si>
  <si>
    <t>11.</t>
  </si>
  <si>
    <t>12.</t>
  </si>
  <si>
    <t>13.</t>
  </si>
  <si>
    <t>14.</t>
  </si>
  <si>
    <t>15.</t>
  </si>
  <si>
    <t>16.</t>
  </si>
  <si>
    <t>17.</t>
  </si>
  <si>
    <t>18.</t>
  </si>
  <si>
    <t>19.</t>
  </si>
  <si>
    <t>20.</t>
  </si>
  <si>
    <t>21.</t>
  </si>
  <si>
    <t>2.6 Strukturovaná kabeláž</t>
  </si>
  <si>
    <t>2.1 Silnoproudé rozvody</t>
  </si>
  <si>
    <t>1.1 Zateplení střechy</t>
  </si>
  <si>
    <t>MATERIÁL+INSTALACE</t>
  </si>
  <si>
    <t>713</t>
  </si>
  <si>
    <t>Izolace tepelné</t>
  </si>
  <si>
    <t>713100813R00</t>
  </si>
  <si>
    <t xml:space="preserve">Odstranění tepelné izolace, polystyrén tl. nad 5cm </t>
  </si>
  <si>
    <t>713111111RT2</t>
  </si>
  <si>
    <t>Izolace tepelné stropů vrchem kladené volně 2 vrstvy - materiál ve specifikaci</t>
  </si>
  <si>
    <t>63141157</t>
  </si>
  <si>
    <t>Deska z minerální plsti tl. 160 mm</t>
  </si>
  <si>
    <t>63141171</t>
  </si>
  <si>
    <t>Deska z minerální plsti tl. 60 mm</t>
  </si>
  <si>
    <t>998713103R00</t>
  </si>
  <si>
    <t xml:space="preserve">Přesun hmot pro izolace tepelné, výšky do 24 m </t>
  </si>
  <si>
    <t>t</t>
  </si>
  <si>
    <t>7631</t>
  </si>
  <si>
    <t>Konstrukce sádrokartonové</t>
  </si>
  <si>
    <t>342091011R00</t>
  </si>
  <si>
    <t xml:space="preserve">Zřízení otvoru do 4 m2, OK 1x CW, 1x opláštění </t>
  </si>
  <si>
    <t>447113123RZ1</t>
  </si>
  <si>
    <t>Podkroví SDK,OK CD,záv.krokv.izolace,1xRBI tl.12,5 bez izolace</t>
  </si>
  <si>
    <t>763121762U00</t>
  </si>
  <si>
    <t xml:space="preserve">Přípl SDK stěna rovinnost Q4 </t>
  </si>
  <si>
    <t>783782205R00</t>
  </si>
  <si>
    <t xml:space="preserve">Nátěr tesařských konstrukcí fungicidní 2x </t>
  </si>
  <si>
    <t>800      T00</t>
  </si>
  <si>
    <t xml:space="preserve">Příplatek za stížené SDK práce, napoj na stáv. SDK </t>
  </si>
  <si>
    <t>998763303U00</t>
  </si>
  <si>
    <t xml:space="preserve">Přesun SDK kce objekt v -24m </t>
  </si>
  <si>
    <t>1.2 Výměna střešních oken</t>
  </si>
  <si>
    <t>001</t>
  </si>
  <si>
    <t>766671214U00</t>
  </si>
  <si>
    <t xml:space="preserve">Mtž okna  80x125cm </t>
  </si>
  <si>
    <t>kus</t>
  </si>
  <si>
    <t>001      T00</t>
  </si>
  <si>
    <t xml:space="preserve">Seřízení otvírání oken, údržba kování </t>
  </si>
  <si>
    <t>1</t>
  </si>
  <si>
    <t>Zemní práce</t>
  </si>
  <si>
    <t>139601102R00</t>
  </si>
  <si>
    <t xml:space="preserve">Ruční výkop jam, rýh a šachet v hornině tř. 3 </t>
  </si>
  <si>
    <t>m3</t>
  </si>
  <si>
    <t>131201109</t>
  </si>
  <si>
    <t>Příplatek za lepivost u hloubení jam nezapažených v hornině tř. 3</t>
  </si>
  <si>
    <t>161101101</t>
  </si>
  <si>
    <t>Svislé přemístění výkopku z horniny tř. 1 až 4 hl výkopu do 2,5 m</t>
  </si>
  <si>
    <t>Vodorovné přemístění do 10000 m výkopku z horniny tř. 1 až 4</t>
  </si>
  <si>
    <t>Uložení sypaniny na skládku včetně poplatku za skládku</t>
  </si>
  <si>
    <t>Základy a zvláštní zakládání</t>
  </si>
  <si>
    <t>275313621R00</t>
  </si>
  <si>
    <t xml:space="preserve">Beton základových patek prostý C 20/25 (B 25) </t>
  </si>
  <si>
    <t>273321117R00</t>
  </si>
  <si>
    <t xml:space="preserve">Železobeton zákl. desek B 30 </t>
  </si>
  <si>
    <t>274321117R00</t>
  </si>
  <si>
    <t xml:space="preserve">Železobeton zákl. pásů B 30 </t>
  </si>
  <si>
    <t>274354111R00</t>
  </si>
  <si>
    <t xml:space="preserve">Bednění základových pasů zřízení </t>
  </si>
  <si>
    <t>274354211R00</t>
  </si>
  <si>
    <t xml:space="preserve">Bednění základových pasů odstranění </t>
  </si>
  <si>
    <t>151101301</t>
  </si>
  <si>
    <t>Zřízení rozepření stěn při pažení příložném hl do 4 m</t>
  </si>
  <si>
    <t>151101311</t>
  </si>
  <si>
    <t>Odstranění rozepření stěn při pažení příložném hl do 4 m</t>
  </si>
  <si>
    <t>Výztuž základových konstrukcí z betonářské oceli</t>
  </si>
  <si>
    <t>Svislé a kompletní konstrukce</t>
  </si>
  <si>
    <t>311238116R00</t>
  </si>
  <si>
    <t xml:space="preserve">Zdivo keramické tl. 30 P 15 na MC 10 tl. 30 cm </t>
  </si>
  <si>
    <t>317168112R00</t>
  </si>
  <si>
    <t xml:space="preserve">Překlad plochý 11,5/7,1/125 cm </t>
  </si>
  <si>
    <t>317168131R00</t>
  </si>
  <si>
    <t xml:space="preserve">Překlad vysoký 23,8/7/125 cm </t>
  </si>
  <si>
    <t>317121023R00</t>
  </si>
  <si>
    <t xml:space="preserve">Osazení překladu keram. plochého </t>
  </si>
  <si>
    <t>317121027R00</t>
  </si>
  <si>
    <t xml:space="preserve">Osazení překladů keramických sv. do 375 cm </t>
  </si>
  <si>
    <t>342248112R00</t>
  </si>
  <si>
    <t xml:space="preserve">Příčky keramické na MVC 5 tl. 11,5 cm </t>
  </si>
  <si>
    <t>342948111R00</t>
  </si>
  <si>
    <t xml:space="preserve">Ukotvení příček k cihel.konstr. kotvami na hmožd. </t>
  </si>
  <si>
    <t>346234311R00</t>
  </si>
  <si>
    <t xml:space="preserve">Zazdívka rýh, proseků </t>
  </si>
  <si>
    <t>998011003R00</t>
  </si>
  <si>
    <t xml:space="preserve">Přesun hmot pro budovy zděné výšky do 24 m </t>
  </si>
  <si>
    <t>61</t>
  </si>
  <si>
    <t>Upravy povrchů vnitřní</t>
  </si>
  <si>
    <t>612421637R00</t>
  </si>
  <si>
    <t xml:space="preserve">Omítka vnitřní zdiva, MVC, štuková </t>
  </si>
  <si>
    <t>612451071R00</t>
  </si>
  <si>
    <t>Oprava cementových omítek stěn štukových do 10%</t>
  </si>
  <si>
    <t>96</t>
  </si>
  <si>
    <t>Bourání konstrukcí</t>
  </si>
  <si>
    <t>762111811R00</t>
  </si>
  <si>
    <t xml:space="preserve">Demontáž dřevěného obkladu stěn </t>
  </si>
  <si>
    <t>962032231R00</t>
  </si>
  <si>
    <t xml:space="preserve">Bourání zdiva z cihel pálených na MVC </t>
  </si>
  <si>
    <t>962032432R00</t>
  </si>
  <si>
    <t xml:space="preserve">Bourání zdiva z dutých cihel nebo tvárnic na MVC </t>
  </si>
  <si>
    <t>965041000U00</t>
  </si>
  <si>
    <t xml:space="preserve">Bourání podlah betonových -15cm </t>
  </si>
  <si>
    <t>963051113R00</t>
  </si>
  <si>
    <t>Bourání železobetonových balkon. konzol deskových</t>
  </si>
  <si>
    <t>968062244R00</t>
  </si>
  <si>
    <t xml:space="preserve">Vybourání dřevěných rámů oken jednoduch. pl. 1 m2 </t>
  </si>
  <si>
    <t>968062455R00</t>
  </si>
  <si>
    <t xml:space="preserve">Vybourání dřevěných dveřních zárubní pl. do 2 m2 </t>
  </si>
  <si>
    <t>974031121R00</t>
  </si>
  <si>
    <t xml:space="preserve">Vysekání rýh ve zdi cihelné 3 x 3 cm </t>
  </si>
  <si>
    <t>978021191R00</t>
  </si>
  <si>
    <t xml:space="preserve">Otlučení cementových omítek vnitřních stěn do 100% </t>
  </si>
  <si>
    <t>978059531R00</t>
  </si>
  <si>
    <t xml:space="preserve">Odsekání vnitřních obkladů stěn nad 2 m2 </t>
  </si>
  <si>
    <t>992      T00</t>
  </si>
  <si>
    <t xml:space="preserve">Uprava střechy 5NP pro provoz výtahu kpl vč. oplec </t>
  </si>
  <si>
    <t>992 13   T00</t>
  </si>
  <si>
    <t xml:space="preserve">Odsekání parapetů oken z keramických dlaždic </t>
  </si>
  <si>
    <t>979011111R00</t>
  </si>
  <si>
    <t xml:space="preserve">Svislá doprava suti a vybour. hmot za 2.NP a 1.PP </t>
  </si>
  <si>
    <t>979011121R00</t>
  </si>
  <si>
    <t xml:space="preserve">Příplatek za každé další podlaží </t>
  </si>
  <si>
    <t>979081111R00</t>
  </si>
  <si>
    <t xml:space="preserve">Odvoz suti a vybour. hmot na skládku do 1 km </t>
  </si>
  <si>
    <t>979081121R00</t>
  </si>
  <si>
    <t xml:space="preserve">Příplatek k odvozu za každý další 1 km </t>
  </si>
  <si>
    <t>979082111R00</t>
  </si>
  <si>
    <t xml:space="preserve">Vnitrostaveništní doprava suti do 10 m </t>
  </si>
  <si>
    <t>979082121R00</t>
  </si>
  <si>
    <t xml:space="preserve">Příplatek k vnitrost. dopravě suti za dalších 5 m </t>
  </si>
  <si>
    <t>979999996R00</t>
  </si>
  <si>
    <t xml:space="preserve">Poplatek za skládku suti a vybouraných hmot </t>
  </si>
  <si>
    <t>342011121R00</t>
  </si>
  <si>
    <t xml:space="preserve">Příčka SDK,OK,1x oplášť. tl. 75 mm, RB 12,5,bez iz </t>
  </si>
  <si>
    <t>342082261R00</t>
  </si>
  <si>
    <t xml:space="preserve">Příčka bezpeč.SDK,tl.127, 1x ocel.kce, 2xRB 12,5 </t>
  </si>
  <si>
    <t>766</t>
  </si>
  <si>
    <t>Konstrukce truhlářské</t>
  </si>
  <si>
    <t>766660172U00</t>
  </si>
  <si>
    <t xml:space="preserve">Mtž dveře - 1kř oblož zárubeň </t>
  </si>
  <si>
    <t>766661472R00</t>
  </si>
  <si>
    <t>766670011R00</t>
  </si>
  <si>
    <t xml:space="preserve">Montáž obložkové zárubně a dřevěného křídla dveří </t>
  </si>
  <si>
    <t>766694122R00</t>
  </si>
  <si>
    <t xml:space="preserve">Montáž parapetních desek š.nad 30 cm,dl.do 160 cm </t>
  </si>
  <si>
    <t>61161713</t>
  </si>
  <si>
    <t>61161721</t>
  </si>
  <si>
    <t>61174005</t>
  </si>
  <si>
    <t>61181260.A</t>
  </si>
  <si>
    <t>Zárubeň obložková š. 60 cm/tl. stěny 7-15cm</t>
  </si>
  <si>
    <t>61181262.A</t>
  </si>
  <si>
    <t>Zárubeň obložková š. 80 cm/tl. stěny 7-15cm</t>
  </si>
  <si>
    <t>61187553</t>
  </si>
  <si>
    <t>Deska parapetní dřevěná</t>
  </si>
  <si>
    <t>767</t>
  </si>
  <si>
    <t>Konstrukce zámečnické</t>
  </si>
  <si>
    <t>642945111R00</t>
  </si>
  <si>
    <t>767995103R00</t>
  </si>
  <si>
    <t xml:space="preserve">Montáž kovových atypických konstrukcí do 20 kg </t>
  </si>
  <si>
    <t>kg</t>
  </si>
  <si>
    <t>553310032</t>
  </si>
  <si>
    <t>771</t>
  </si>
  <si>
    <t>Podlahy z dlaždic a obklady</t>
  </si>
  <si>
    <t>771212112R00</t>
  </si>
  <si>
    <t xml:space="preserve">Kladení dlažby keramické do TM, vel. do 200x200 mm </t>
  </si>
  <si>
    <t>59764201</t>
  </si>
  <si>
    <t>Dlažba Taurus 150x150x9 mm</t>
  </si>
  <si>
    <t>771471011R00</t>
  </si>
  <si>
    <t>Obklad soklíků keram.rovných</t>
  </si>
  <si>
    <t>7775511121</t>
  </si>
  <si>
    <t>Podlahy lité tloušťky 5 mm ze stěrky silikátové samonivelační</t>
  </si>
  <si>
    <t>711212104.R00</t>
  </si>
  <si>
    <t>Provedení penetrace savých podkladů</t>
  </si>
  <si>
    <t>58591605</t>
  </si>
  <si>
    <t>Penetrace pod dlažby</t>
  </si>
  <si>
    <t>l</t>
  </si>
  <si>
    <t>998771103R00</t>
  </si>
  <si>
    <t>Přesun hmot pro podlahy z klaždic, výšky do 24 m</t>
  </si>
  <si>
    <t>784</t>
  </si>
  <si>
    <t>Malby</t>
  </si>
  <si>
    <t>784121201R00</t>
  </si>
  <si>
    <t xml:space="preserve">Penetrace podkladu 1 x </t>
  </si>
  <si>
    <t>784403801.R00</t>
  </si>
  <si>
    <t>Odstranění maleb omytím v místnosti H do 3,8 m</t>
  </si>
  <si>
    <t>784402801.R00</t>
  </si>
  <si>
    <t>Odstranění maleb oškrábáním v místnosti H do 3,8 m</t>
  </si>
  <si>
    <t>784425271U00</t>
  </si>
  <si>
    <t xml:space="preserve">Malba bílá míst v-3,8m </t>
  </si>
  <si>
    <t>783-821111</t>
  </si>
  <si>
    <t>Nátěr ochr. bet. podlahy kotelny vč. penet, drobné lok. zapr.</t>
  </si>
  <si>
    <t>786</t>
  </si>
  <si>
    <t>Čalounické úpravy</t>
  </si>
  <si>
    <t>99</t>
  </si>
  <si>
    <t xml:space="preserve">Ostatní práce </t>
  </si>
  <si>
    <t>952901114R00</t>
  </si>
  <si>
    <t xml:space="preserve">Vyčištění budov o výšce podlaží nad 4 m </t>
  </si>
  <si>
    <t>M99</t>
  </si>
  <si>
    <t>Přesun hmot</t>
  </si>
  <si>
    <t>998012022</t>
  </si>
  <si>
    <t>Přesun hmot pro budovy monolitické výšky do 12 m</t>
  </si>
  <si>
    <t>999281111</t>
  </si>
  <si>
    <t>Přesun hmot pro opravy a údržbu budov v do 25 m</t>
  </si>
  <si>
    <t>Materiál+Instalace</t>
  </si>
  <si>
    <t>1.4 Plynové rozvody</t>
  </si>
  <si>
    <t>Montáž,vč. ocel. čern-závit. svařov. potrubí DN 20</t>
  </si>
  <si>
    <t>Montáž,vč. ocel. čern-závit. svařov. potrubí DN 40</t>
  </si>
  <si>
    <t>Montáž přípojky pro plynoměr 1"" bez ochozu - levá strana</t>
  </si>
  <si>
    <t>kpl</t>
  </si>
  <si>
    <t>Montáž přípojky pro plynoměr 1" bez ochozu - pravá strana</t>
  </si>
  <si>
    <t>Příplatek za přípojku k zařízení DN 20</t>
  </si>
  <si>
    <t xml:space="preserve">Zkouška těsnosti plynovodu </t>
  </si>
  <si>
    <t>Revize plynovodu výchozí</t>
  </si>
  <si>
    <t>Montáž závitových armatur do DN 50</t>
  </si>
  <si>
    <t>Montáž závitových armatur do DN 25</t>
  </si>
  <si>
    <t>Montáž ocel. chráničky na potrubí</t>
  </si>
  <si>
    <t>Montáž varn. nátrubku do DN 25</t>
  </si>
  <si>
    <t>Základní syntetický nátěr potrubí 1 x Z</t>
  </si>
  <si>
    <t>Odvzdušnění a napuštění plynového potrubí</t>
  </si>
  <si>
    <t>Napojení na stávající rozvody do DN 50,vč. odstávky</t>
  </si>
  <si>
    <t>Kulový kohout plyn páka FF 5/4"</t>
  </si>
  <si>
    <t>Kulový kohout plyn motýl MF 3/4"</t>
  </si>
  <si>
    <t>Kulový kohout plyn motýl FF 1/2"</t>
  </si>
  <si>
    <t>Kulový kohout vnější 1/2"x9 mm, vzorkovací na plyn</t>
  </si>
  <si>
    <t>Drobný materiál pro plynovod</t>
  </si>
  <si>
    <t>1.5 Ústřední topení</t>
  </si>
  <si>
    <t>Externí sonda pro ekvitermní regulaci</t>
  </si>
  <si>
    <t>Sada pro připojení nepřímotopného boileru a kotle</t>
  </si>
  <si>
    <t>Nepřímotopný ohřívač vody - stacionární 0,6 MPa - s bočními vývody 200l.</t>
  </si>
  <si>
    <t>Expanzní nádoba topení ČKD B-50l. 3bar</t>
  </si>
  <si>
    <t>Kulový kohout MK1 k Reflex se zajištěním</t>
  </si>
  <si>
    <t>Kohout třícestný 16 263M20x1,5 Pn25 závitový - zkušební ke smičce a manometru</t>
  </si>
  <si>
    <t>Manometr 1/2" se spod. vývodem 0-10 bar.</t>
  </si>
  <si>
    <t>Příruby O80 (sání+výfuk), pro kondenzační kotel, vč. těsnění</t>
  </si>
  <si>
    <t>Koleno O 80 / 90°, s hrdlem včetně těsnění</t>
  </si>
  <si>
    <t>Hlavice Ř 80 – výfuk, svislá</t>
  </si>
  <si>
    <t>Kryt sání Ř 80, vodorovný</t>
  </si>
  <si>
    <t>Trubka Ř 80 / 1000 mm</t>
  </si>
  <si>
    <t>Komínová vložka pro kondenzační kotel do 25m,RZ</t>
  </si>
  <si>
    <t>Digitální programovatelný termostat, s týdenním programem Hutermann93</t>
  </si>
  <si>
    <t>Drobný materiál pro dopojení kotle na ÚT</t>
  </si>
  <si>
    <t>soubor</t>
  </si>
  <si>
    <t>Hydraulický vyrovnávač tlaku ,vč příslušenství,mtz</t>
  </si>
  <si>
    <t>Měřič tepla kompakt. DN15,Q 0,6</t>
  </si>
  <si>
    <t>Čerpadlo oběhové  230V</t>
  </si>
  <si>
    <t>Ustrojení čerpadlové sestavy pro 1 podlaží,vč drobného mat.</t>
  </si>
  <si>
    <t>Ventil regulační  závitový DN 20</t>
  </si>
  <si>
    <t>Regulátor AMiNi4DS (AMiT)</t>
  </si>
  <si>
    <t>Zdroj AZ1 24V/2.5A</t>
  </si>
  <si>
    <t>Rozšiřující modul DM-UI8DO8</t>
  </si>
  <si>
    <t>Relé pro spínání čerpadel</t>
  </si>
  <si>
    <t>Sonda snímání teploty ST-N10</t>
  </si>
  <si>
    <t>Software regulátoru</t>
  </si>
  <si>
    <t>Izolace potrubí trubicemi s hliníkovou fólií tl. 4 mm</t>
  </si>
  <si>
    <t>Potrubí Cu polotvrdé-měk pájení d15</t>
  </si>
  <si>
    <t>Potrubí Cu polotvrdé-měk pájení d18</t>
  </si>
  <si>
    <t>Potrubí Cu polotvrdé-měk pájení d22</t>
  </si>
  <si>
    <t>Rad. term. ventil V-exakt . 1/2" ET</t>
  </si>
  <si>
    <t xml:space="preserve">Regulační šroubení  1/2" roh. </t>
  </si>
  <si>
    <t>Svorné šroubení pro CU trubky 1/2"-15</t>
  </si>
  <si>
    <t>Termostatická hlavice</t>
  </si>
  <si>
    <t>Ventil odvzdušňovací ruční plast. s kolečkem 3/8"</t>
  </si>
  <si>
    <t xml:space="preserve">Drobný materiál pro radiátory </t>
  </si>
  <si>
    <t>Kotvící a závěsová technika</t>
  </si>
  <si>
    <t>Montáž odkouření DN 80</t>
  </si>
  <si>
    <t>Zapojení měřiče</t>
  </si>
  <si>
    <t>Oživení a nastavení regulace a zaškolení obsluhy v ČR</t>
  </si>
  <si>
    <t>Montáž,vč. ocel. čern-závit. svařov. potrubí DN 65</t>
  </si>
  <si>
    <t>Montáž,vč. ocel. čern-závit. svařov. potrubí DN 50</t>
  </si>
  <si>
    <t>Tlaková zkouška ocel. potrubí do DN 100</t>
  </si>
  <si>
    <t>Tlaková zkouška potrubí CU do d35</t>
  </si>
  <si>
    <t>Montáž izolací potrubí CU do d35 tl. 10 mm</t>
  </si>
  <si>
    <t>Montáž závěsného kotle,dopojení</t>
  </si>
  <si>
    <t>Uvedení spotřebiče ser. technikem do provozu,bez kabeláže</t>
  </si>
  <si>
    <t>Zkousky v ramci montaz.praci topná zkouška, regulace těles,proplach systému</t>
  </si>
  <si>
    <t>Hzs-stavební úpravy,vč. el. nářádí,bez odvozu suti</t>
  </si>
  <si>
    <t>Demontáž stávajícího zařízení</t>
  </si>
  <si>
    <t>Potrubí plast. PP-R PN 16  DN 25</t>
  </si>
  <si>
    <t>Přípojka k vodoměru  do DN 32</t>
  </si>
  <si>
    <t>Cirkulační sestava vč. čerpadla,mtz</t>
  </si>
  <si>
    <t>Expanzní nádoba voda CIMM 5l.</t>
  </si>
  <si>
    <t>Vodoměr SV 1/2" 110 mm</t>
  </si>
  <si>
    <t>Vodoměr Ultra SV 3/4" 130 mm</t>
  </si>
  <si>
    <t>Drobný materiál pro rozvod vody</t>
  </si>
  <si>
    <t>Žlab pozinkovaný 40/2000</t>
  </si>
  <si>
    <t>Demontáž ocel. potrubí do DN 40</t>
  </si>
  <si>
    <t>Tlaková zkouška vodovodního potrubí do DN 50</t>
  </si>
  <si>
    <t>Montáž izolace potrubí do DN 50,tl. 10 mm</t>
  </si>
  <si>
    <t>Proplach a dezifekce vod. potrubí do DN 80</t>
  </si>
  <si>
    <t>Napojení na stávající rozvod do DN 50</t>
  </si>
  <si>
    <t>Dopojení zásobníku TUV</t>
  </si>
  <si>
    <t xml:space="preserve">Kabel CYKY-J 5x25 (C) </t>
  </si>
  <si>
    <t>Trubice lineární zářivková 1x18W</t>
  </si>
  <si>
    <t>Trubice lineární zářivková 1x36W</t>
  </si>
  <si>
    <t>Zářivkové svítidlo přisazené SM 418  4x18 W  IP 40  OP</t>
  </si>
  <si>
    <t>Instalace zářivkové svítidlo přisazené SM 418  4x18 W  IP 40  OP</t>
  </si>
  <si>
    <t>Videotelefon</t>
  </si>
  <si>
    <t>Souprava: 1 vstup + 5 účastníků: antivadal vstupní panel se 5 tlačítky a barevným kamerovým modulem, 5x videotelefon na zeď + veškeré potřebné příslušenství</t>
  </si>
  <si>
    <t>Přepěťová ochrana 230 V AC, 6 A, signalizace poruchy, na DIN lištu</t>
  </si>
  <si>
    <t>UPS 230V, 350 VA</t>
  </si>
  <si>
    <t>Rozvaděč 600x400x200</t>
  </si>
  <si>
    <t>Příslušenství rozvaděče - DIN lišta, svorky, zámek</t>
  </si>
  <si>
    <t xml:space="preserve">INSTALAČNÍ MATERIÁL </t>
  </si>
  <si>
    <t>Jistič 6A/B</t>
  </si>
  <si>
    <t>Trubka ohebná 32 mm pod omítku, 320 N PVC</t>
  </si>
  <si>
    <t>Trubka ohebná 25 mm pod omítku, 320 N PVC</t>
  </si>
  <si>
    <t>Koax. kabel</t>
  </si>
  <si>
    <t>H05VV-F 2X1,5</t>
  </si>
  <si>
    <t>Sykfy 3x2x0,5</t>
  </si>
  <si>
    <t>Sykfy 5x2x0,5</t>
  </si>
  <si>
    <t>CYKY-J 3x1,5</t>
  </si>
  <si>
    <t>H07V-U 6 ZZL</t>
  </si>
  <si>
    <t>Drobný instalační materiál</t>
  </si>
  <si>
    <t>Montáž technologie videotelefonů</t>
  </si>
  <si>
    <t>Oživení a konfigurace technologie videotelefonů</t>
  </si>
  <si>
    <t>Montáž instalačního materiálu</t>
  </si>
  <si>
    <t>Průrazy</t>
  </si>
  <si>
    <t>Realizační dokumentace vč. dokumentace skuteného provedení</t>
  </si>
  <si>
    <t>Revize el. zařízení</t>
  </si>
  <si>
    <t>Rozšiřující karta se 2 sběrnicemi EZS do EZS ústředny</t>
  </si>
  <si>
    <t>LCD klávesnice EZS</t>
  </si>
  <si>
    <t>Expandér na sběrnici EZS pro 8 čidel - 8 dv.v.vst./1 výst.</t>
  </si>
  <si>
    <t>záložní impulzní zdroj 13,8V/6A+4A v krytu, místo pro akumulátor 40 AH</t>
  </si>
  <si>
    <t>akumulátor 12V/38 Ah</t>
  </si>
  <si>
    <t>PIR detektor, 85°/15m, certifikace ČSN EN 50131 stupeň 2</t>
  </si>
  <si>
    <t>Detektor dual PIR+MW, 85°/15m, certifikace  ČSN EN 50131 stupeň 2</t>
  </si>
  <si>
    <t>Duální detektor tříštění skla, 360°, dozsah 8m, certifikace ČSN EN 50131 stupeň 3</t>
  </si>
  <si>
    <t>Duální detektor tříštění skla, vhodný i na skla s bezpečnostními fóliemi do tloušťky 0,3mm, dosah až 7,6m, certifikace ČSN EN 50131 stupeň 2</t>
  </si>
  <si>
    <t>Magnetický kontakt, povrchová montáž, certifikace ČSN EN 50131 stupeň 2</t>
  </si>
  <si>
    <t>Plastová nízká propojovací krabice pro povrchovou montáž, šroubovací svorky, počet svorek 24 + 1, ochranný kontakt NC</t>
  </si>
  <si>
    <t>Detektor zaplavení pro vodivé neagresivní kapaliny, vyhodnocovací jednotka + 1 sonda</t>
  </si>
  <si>
    <t>Otřesový detektor na trezory, trezorové místnosti a zdi, dosah 2 - 14 m podle montážního podkladu, napájení 9 - 15 Vss / 8,6 mA, ČSN EN 50131-1: Stupeň 4</t>
  </si>
  <si>
    <t>montážní podložka pro montáž otřesového detektoru na povrch technologického kontaineru.</t>
  </si>
  <si>
    <t>Testovací generátor, který se instaluje trvale dovnitř detektoru a slouží k pravidelnému testování funkčnosti elektroniky a správnosti montáže.</t>
  </si>
  <si>
    <t>Signalizační "jumbo" LED dioda v plastovém bílém krytu pro vnitřní použití, odběr 22 mA / 12 Vss, průměr diody 25 mm, barva diody červená, rozměry 50 x 45 x 25 mm (š x v x h).</t>
  </si>
  <si>
    <t>Vnitřní nezálohovaná plastová piezosiréna s majáčkem, napájení 11 - 14 Vss / 110 mA, akustický výkon 110 dB / 1m, barva slonová kost, barva majáku červená, rozměry 122 x 72 x 43 mm (v x š x h).</t>
  </si>
  <si>
    <t>Přepěťová ochrana pro 2 datové sběrnice EZS ústředny</t>
  </si>
  <si>
    <t>Přepěťová ochrana pro 2 páry napájení 12V pro sběrnici EZS</t>
  </si>
  <si>
    <t>Bezpečnostní fólie na sklo</t>
  </si>
  <si>
    <t>22.</t>
  </si>
  <si>
    <t>23.</t>
  </si>
  <si>
    <t>24.</t>
  </si>
  <si>
    <t>25.</t>
  </si>
  <si>
    <t>Kabel pro sběrnici EZS</t>
  </si>
  <si>
    <t>26.</t>
  </si>
  <si>
    <t>27.</t>
  </si>
  <si>
    <t>28.</t>
  </si>
  <si>
    <t>29.</t>
  </si>
  <si>
    <t>30.</t>
  </si>
  <si>
    <t>Montáž technologie EZS</t>
  </si>
  <si>
    <t>Oživení a konfigurace technologie EZS</t>
  </si>
  <si>
    <t>Demontáž a opětovná montáž stávající EZS</t>
  </si>
  <si>
    <t>Zanesení symbolů do grafické nadstavby SUKL Praha, konfigurace stávajícího grafického bezpečnostního nadstavbového SW</t>
  </si>
  <si>
    <t>Akumulátor 12V DC /25Ah</t>
  </si>
  <si>
    <t>Ustredna EPS, max. 7 pozic pro rozšiřující karty, max. 7. analogových kruhových sběrnic</t>
  </si>
  <si>
    <t>Čelni ovládací panel CZ</t>
  </si>
  <si>
    <t>Karta se 3 pozicemi pro rozšiřující karty</t>
  </si>
  <si>
    <t>Karta analogové kruhové linky</t>
  </si>
  <si>
    <t>Karta pro síťování EPS ústředen</t>
  </si>
  <si>
    <t>Sériové rozhraní essernet EDP obousměrné</t>
  </si>
  <si>
    <t>Skříň pro EDP rozhraní</t>
  </si>
  <si>
    <t>Modul RS 232/V24</t>
  </si>
  <si>
    <t>Převodník RS232/ethernet</t>
  </si>
  <si>
    <t>licence připojeného zařízení do grafické nadstavby SÚKL Praha, vč. aktualizací SW na 3 roky</t>
  </si>
  <si>
    <t>GSM komunikátor, 6 vstupů, 2 výstupy,odeslání SMS na až 10 čísel</t>
  </si>
  <si>
    <t>Opticko-kouřový hlásič</t>
  </si>
  <si>
    <t>Multisenzorový hlásič</t>
  </si>
  <si>
    <t>Sokl hlásiče</t>
  </si>
  <si>
    <t>Elektronika tlačítka</t>
  </si>
  <si>
    <t>Skřín tlačítka</t>
  </si>
  <si>
    <t>Sirena červená vnitřní</t>
  </si>
  <si>
    <t>vstupně-výstupní prvek 4 in/2 out na kruhovou linku</t>
  </si>
  <si>
    <t>karta 12 relé, na kruhovou linku</t>
  </si>
  <si>
    <t>Skříň pro vstupně-výstupní prvky</t>
  </si>
  <si>
    <t>Požárně odolný el. otvírač do požárních dveří, reverzní, 12V/200 mA, mikrospínač</t>
  </si>
  <si>
    <t>Plech čelní pro elektrický zámek</t>
  </si>
  <si>
    <t>Zdroj 12 V 10A zálohovaný, baterie 24 Ah</t>
  </si>
  <si>
    <t>Skříň pro přepěťové ochrany  pro min. 10 modulů, plastová, neprůhledné dveře, IP40, kompletní výbava</t>
  </si>
  <si>
    <t>Přepěťová ochrana pro analogovou kruhovou linku (pro 2 páry)</t>
  </si>
  <si>
    <t>31.</t>
  </si>
  <si>
    <t>Kabelová trasa pro ohniodolné kabely - ohniodolné příchytky + ohniodolná hmoždinka/kotva</t>
  </si>
  <si>
    <t>32.</t>
  </si>
  <si>
    <t>Jysty 2x2x0,8</t>
  </si>
  <si>
    <t>33.</t>
  </si>
  <si>
    <t>Hnědý stíněný kabel 2x2x0,8 PH120-R dle ZP-27/2008, B2caS1D0 dle PrEN 50399:07, ohniodolný dle ČSN IEC60331, bezhalogenový dle ČSN 50266</t>
  </si>
  <si>
    <t>34.</t>
  </si>
  <si>
    <t>Hnědý stíněný kabel 5x2x0,8 PH120-R dle ZP-27/2008, B2caS1D0 dle PrEN 50399:07, ohniodolný dle ČSN IEC60331, bezhalogenový dle ČSN 50266</t>
  </si>
  <si>
    <t>35.</t>
  </si>
  <si>
    <t>Hnědý kabel 3x1.5 PH120-R dle ZP-27/2008, B2caS1D0 dle PrEN 50399:07, ohniodolný dle ČSN IEC60331, bezhalogenový dle ČSN 50266</t>
  </si>
  <si>
    <t>36.</t>
  </si>
  <si>
    <t>VODIC H07V-U 6 ZZL</t>
  </si>
  <si>
    <t>37.</t>
  </si>
  <si>
    <t>38.</t>
  </si>
  <si>
    <t>39.</t>
  </si>
  <si>
    <t>Požární ucpávky</t>
  </si>
  <si>
    <t>40.</t>
  </si>
  <si>
    <t>Montáž technologie EPS</t>
  </si>
  <si>
    <t>Oživení a konfigurace technologie EPS</t>
  </si>
  <si>
    <t>Zanesení symbolů do grafické nadstavby, konfigurace stávajícího grafického bezpečnostního nadstavbového SW</t>
  </si>
  <si>
    <t>Testování čidel a hlásičů</t>
  </si>
  <si>
    <t>2.4 Systém EKV, DS</t>
  </si>
  <si>
    <t>Řídící jednotka Uni ovládá všechny HW komponenty (docházkové terminály, přístupové čtečky, stravovací terminály, ovládací prvky APAS atd.). Je schopna řídit až 32 těchto zařízení. Zároveň zprostředkovává přes LAN vazbu na uživatelský informační systém.</t>
  </si>
  <si>
    <t>Bezkontatní čtečka iClass a Mifare karet, dosah do 11 cm (iClass), 3-barevná LED, externě ovladatelný bzučák.</t>
  </si>
  <si>
    <t>Převodník pro připojení čteček s rozhraním Wiegand.</t>
  </si>
  <si>
    <t>Kompaktní kontaktní komponenta pro ovládání přístupových bodů. (např. určeno pro ovládání 2 plně osazených dveří).</t>
  </si>
  <si>
    <t>Lineární zdroj 13,8Vss v kovovém krytu, max. 2A celkem, AKU max. 7Ah, tamper, LED indikace stavů, včetně signalizačního NC výstupu poruchy a NO výstupu výpadku AC. Zdroj je vybaven odpojovačem AKU. Výstupy jsou typu otevřený kolektor. Max. dobíjecí proud do AKU 0,9A. Barva bílá, rozměry 235 x 235 x 95mm (Š x V x H).</t>
  </si>
  <si>
    <t>Modul spínaného zdroje AXSP 12V/5A s tepelnou a nadproudovou ochranou v kovovém krytu KRYT Z40 s prostorem pro akumulátor max. 40Ah. Nastavitelný omezovač dobíjecího proudu 1, 2, 3 nebo 4A, signalizace výpadku sítě a vybitého AKU pomocí relé, odpojovač akumulátoru. Kryt je standardně vybaven mechanickým zámkem a sabotážním kontaktem proti otevření / stržení krytu, rozměry 285 x 195 x 335 mm (š x h x v).</t>
  </si>
  <si>
    <t>Kapacita 7,0 Ah, nominální napětí 12 Vss, hmotnost 2,46 kg, svorky typ FASTON 250, rozměry 151 x 103 x 65 mm (š x v x h).</t>
  </si>
  <si>
    <t>Kapacita 38 Ah, nominální napětí 12 Vss, hmotnost 13,6 kg, svorky typ šroubové M6, rozměry 197 x 182 x 165 mm (š x v x h).</t>
  </si>
  <si>
    <t>Dveřní kování koule-klika</t>
  </si>
  <si>
    <t>Patchcord 2m</t>
  </si>
</sst>
</file>

<file path=xl/styles.xml><?xml version="1.0" encoding="utf-8"?>
<styleSheet xmlns="http://schemas.openxmlformats.org/spreadsheetml/2006/main">
  <numFmts count="2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000"/>
    <numFmt numFmtId="166" formatCode="#,##0\ &quot;Kč&quot;"/>
    <numFmt numFmtId="167" formatCode="#,##0\ _K_č"/>
    <numFmt numFmtId="168" formatCode="&quot;Yes&quot;;&quot;Yes&quot;;&quot;No&quot;"/>
    <numFmt numFmtId="169" formatCode="&quot;True&quot;;&quot;True&quot;;&quot;False&quot;"/>
    <numFmt numFmtId="170" formatCode="&quot;On&quot;;&quot;On&quot;;&quot;Off&quot;"/>
    <numFmt numFmtId="171" formatCode="[$$-409]#,##0"/>
    <numFmt numFmtId="172" formatCode="[$$-409]#,##0.00"/>
    <numFmt numFmtId="173" formatCode="_-* #,##0.000\ &quot;Kč&quot;_-;\-* #,##0.000\ &quot;Kč&quot;_-;_-* &quot;-&quot;??\ &quot;Kč&quot;_-;_-@_-"/>
    <numFmt numFmtId="174" formatCode="d/m/yy;@"/>
    <numFmt numFmtId="175" formatCode="[$€-2]\ #\ ##,000_);[Red]\([$€-2]\ #\ ##,000\)"/>
    <numFmt numFmtId="176" formatCode="&quot;$&quot;#,##0;\-&quot;$&quot;#,##0;&quot;$&quot;0"/>
    <numFmt numFmtId="177" formatCode="[$$-409]#,##0.0"/>
    <numFmt numFmtId="178" formatCode="#\ ##0.00"/>
    <numFmt numFmtId="179" formatCode="_-* #,##0.0\ &quot;Kč&quot;_-;\-* #,##0.0\ &quot;Kč&quot;_-;_-* &quot;-&quot;??\ &quot;Kč&quot;_-;_-@_-"/>
    <numFmt numFmtId="180" formatCode="#,##0.0"/>
    <numFmt numFmtId="181" formatCode="#,##0.0\ &quot;Kč&quot;"/>
  </numFmts>
  <fonts count="50">
    <font>
      <sz val="10"/>
      <name val="Arial"/>
      <family val="0"/>
    </font>
    <font>
      <sz val="10"/>
      <name val="Helv"/>
      <family val="0"/>
    </font>
    <font>
      <sz val="8"/>
      <name val="Arial"/>
      <family val="2"/>
    </font>
    <font>
      <u val="single"/>
      <sz val="10"/>
      <color indexed="12"/>
      <name val="Arial"/>
      <family val="2"/>
    </font>
    <font>
      <u val="single"/>
      <sz val="10"/>
      <color indexed="36"/>
      <name val="Arial"/>
      <family val="2"/>
    </font>
    <font>
      <b/>
      <sz val="26"/>
      <name val="Arial"/>
      <family val="2"/>
    </font>
    <font>
      <b/>
      <sz val="10"/>
      <name val="Arial"/>
      <family val="2"/>
    </font>
    <font>
      <b/>
      <sz val="12"/>
      <name val="Arial"/>
      <family val="2"/>
    </font>
    <font>
      <b/>
      <i/>
      <sz val="10"/>
      <name val="Arial"/>
      <family val="2"/>
    </font>
    <font>
      <b/>
      <sz val="10"/>
      <color indexed="12"/>
      <name val="Arial"/>
      <family val="2"/>
    </font>
    <font>
      <b/>
      <u val="single"/>
      <sz val="10"/>
      <name val="Arial"/>
      <family val="2"/>
    </font>
    <font>
      <sz val="10"/>
      <color indexed="12"/>
      <name val="Arial"/>
      <family val="2"/>
    </font>
    <font>
      <strike/>
      <sz val="9"/>
      <color indexed="10"/>
      <name val="Arial"/>
      <family val="2"/>
    </font>
    <font>
      <sz val="10"/>
      <color indexed="10"/>
      <name val="Arial"/>
      <family val="2"/>
    </font>
    <font>
      <sz val="10"/>
      <name val="Arial CE"/>
      <family val="0"/>
    </font>
    <font>
      <b/>
      <sz val="10"/>
      <color indexed="10"/>
      <name val="Arial"/>
      <family val="2"/>
    </font>
    <font>
      <sz val="10"/>
      <color indexed="17"/>
      <name val="Arial"/>
      <family val="2"/>
    </font>
    <font>
      <b/>
      <sz val="10"/>
      <color indexed="17"/>
      <name val="Arial"/>
      <family val="2"/>
    </font>
    <font>
      <b/>
      <sz val="10"/>
      <color indexed="63"/>
      <name val="Arial"/>
      <family val="2"/>
    </font>
    <font>
      <sz val="10"/>
      <color indexed="63"/>
      <name val="Arial"/>
      <family val="2"/>
    </font>
    <font>
      <b/>
      <sz val="9"/>
      <color indexed="12"/>
      <name val="Arial"/>
      <family val="2"/>
    </font>
    <font>
      <sz val="9"/>
      <name val="Arial"/>
      <family val="2"/>
    </font>
    <font>
      <b/>
      <sz val="9"/>
      <name val="Arial"/>
      <family val="2"/>
    </font>
    <font>
      <b/>
      <sz val="11"/>
      <name val="Arial"/>
      <family val="2"/>
    </font>
    <font>
      <sz val="11"/>
      <name val="Arial"/>
      <family val="2"/>
    </font>
    <font>
      <b/>
      <i/>
      <sz val="9"/>
      <name val="Arial"/>
      <family val="2"/>
    </font>
    <font>
      <sz val="8"/>
      <color indexed="17"/>
      <name val="Arial"/>
      <family val="2"/>
    </font>
    <font>
      <b/>
      <sz val="9"/>
      <color indexed="17"/>
      <name val="Arial"/>
      <family val="2"/>
    </font>
    <font>
      <sz val="9"/>
      <color indexed="17"/>
      <name val="Arial"/>
      <family val="2"/>
    </font>
    <font>
      <b/>
      <i/>
      <sz val="9"/>
      <color indexed="53"/>
      <name val="Arial"/>
      <family val="2"/>
    </font>
    <font>
      <b/>
      <sz val="9"/>
      <color indexed="63"/>
      <name val="Arial"/>
      <family val="2"/>
    </font>
    <font>
      <sz val="9"/>
      <color indexed="10"/>
      <name val="Arial"/>
      <family val="2"/>
    </font>
    <font>
      <sz val="8"/>
      <name val="Calibri"/>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s>
  <borders count="11">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6" fillId="3" borderId="0" applyNumberFormat="0" applyBorder="0" applyAlignment="0" applyProtection="0"/>
    <xf numFmtId="0" fontId="37" fillId="16" borderId="2" applyNumberFormat="0" applyAlignment="0" applyProtection="0"/>
    <xf numFmtId="44" fontId="0" fillId="0" borderId="0" applyFont="0" applyFill="0" applyBorder="0" applyAlignment="0" applyProtection="0"/>
    <xf numFmtId="44" fontId="14"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17" borderId="0" applyNumberFormat="0" applyBorder="0" applyAlignment="0" applyProtection="0"/>
    <xf numFmtId="0" fontId="14" fillId="0" borderId="0">
      <alignment/>
      <protection/>
    </xf>
    <xf numFmtId="0" fontId="14" fillId="0" borderId="0">
      <alignment/>
      <protection/>
    </xf>
    <xf numFmtId="0" fontId="0" fillId="18" borderId="6" applyNumberFormat="0" applyFont="0" applyAlignment="0" applyProtection="0"/>
    <xf numFmtId="9" fontId="0" fillId="0" borderId="0" applyFont="0" applyFill="0" applyBorder="0" applyAlignment="0" applyProtection="0"/>
    <xf numFmtId="9" fontId="14" fillId="0" borderId="0" applyFont="0" applyFill="0" applyBorder="0" applyAlignment="0" applyProtection="0"/>
    <xf numFmtId="0" fontId="43" fillId="0" borderId="7" applyNumberFormat="0" applyFill="0" applyAlignment="0" applyProtection="0"/>
    <xf numFmtId="0" fontId="4" fillId="0" borderId="0" applyNumberFormat="0" applyFill="0" applyBorder="0" applyAlignment="0" applyProtection="0"/>
    <xf numFmtId="0" fontId="44" fillId="4" borderId="0" applyNumberFormat="0" applyBorder="0" applyAlignment="0" applyProtection="0"/>
    <xf numFmtId="0" fontId="1" fillId="0" borderId="0">
      <alignment/>
      <protection/>
    </xf>
    <xf numFmtId="0" fontId="45" fillId="0" borderId="0" applyNumberFormat="0" applyFill="0" applyBorder="0" applyAlignment="0" applyProtection="0"/>
    <xf numFmtId="0" fontId="46" fillId="7" borderId="8" applyNumberFormat="0" applyAlignment="0" applyProtection="0"/>
    <xf numFmtId="0" fontId="47" fillId="19" borderId="8" applyNumberFormat="0" applyAlignment="0" applyProtection="0"/>
    <xf numFmtId="0" fontId="48" fillId="19" borderId="9" applyNumberFormat="0" applyAlignment="0" applyProtection="0"/>
    <xf numFmtId="0" fontId="49" fillId="0" borderId="0" applyNumberForma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23" borderId="0" applyNumberFormat="0" applyBorder="0" applyAlignment="0" applyProtection="0"/>
  </cellStyleXfs>
  <cellXfs count="342">
    <xf numFmtId="0" fontId="0" fillId="0" borderId="0" xfId="0" applyAlignment="1">
      <alignment/>
    </xf>
    <xf numFmtId="0" fontId="0" fillId="0" borderId="0" xfId="0" applyFont="1" applyFill="1" applyAlignment="1">
      <alignment horizontal="center" vertical="center"/>
    </xf>
    <xf numFmtId="0" fontId="8" fillId="0" borderId="0" xfId="0" applyFont="1" applyFill="1" applyBorder="1" applyAlignment="1">
      <alignment horizontal="left"/>
    </xf>
    <xf numFmtId="0" fontId="0" fillId="0" borderId="0" xfId="0" applyFont="1" applyFill="1" applyBorder="1" applyAlignment="1">
      <alignment horizontal="right" vertical="center"/>
    </xf>
    <xf numFmtId="164" fontId="0" fillId="0" borderId="0" xfId="0" applyNumberFormat="1"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NumberFormat="1" applyFont="1" applyFill="1" applyBorder="1" applyAlignment="1">
      <alignment horizontal="center" vertical="center"/>
    </xf>
    <xf numFmtId="164" fontId="0" fillId="0" borderId="0" xfId="39" applyNumberFormat="1"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Alignment="1">
      <alignment horizontal="left"/>
    </xf>
    <xf numFmtId="0" fontId="6" fillId="0" borderId="0" xfId="0" applyFont="1" applyFill="1" applyAlignment="1">
      <alignment vertical="top"/>
    </xf>
    <xf numFmtId="9" fontId="0" fillId="0" borderId="0" xfId="51" applyFont="1" applyFill="1" applyBorder="1" applyAlignment="1">
      <alignment horizontal="right" vertical="top"/>
    </xf>
    <xf numFmtId="44" fontId="0" fillId="0" borderId="0" xfId="39" applyNumberFormat="1" applyFont="1" applyFill="1" applyBorder="1" applyAlignment="1">
      <alignment horizontal="right" vertical="top"/>
    </xf>
    <xf numFmtId="44" fontId="0" fillId="0" borderId="0" xfId="39" applyNumberFormat="1" applyFont="1" applyFill="1" applyBorder="1" applyAlignment="1">
      <alignment horizontal="center" vertical="top"/>
    </xf>
    <xf numFmtId="166" fontId="6" fillId="0" borderId="0" xfId="39" applyNumberFormat="1" applyFont="1" applyFill="1" applyBorder="1" applyAlignment="1">
      <alignment horizontal="center" vertical="top"/>
    </xf>
    <xf numFmtId="0" fontId="0" fillId="0" borderId="0" xfId="0" applyFont="1" applyFill="1" applyAlignment="1">
      <alignment horizontal="center"/>
    </xf>
    <xf numFmtId="0" fontId="0" fillId="0" borderId="0" xfId="0" applyFont="1" applyFill="1" applyAlignment="1">
      <alignment horizontal="left" vertical="top"/>
    </xf>
    <xf numFmtId="44" fontId="6" fillId="0" borderId="0" xfId="39" applyFont="1" applyFill="1" applyBorder="1" applyAlignment="1">
      <alignment horizontal="center" vertical="center" wrapText="1" shrinkToFit="1"/>
    </xf>
    <xf numFmtId="0" fontId="0" fillId="0" borderId="0" xfId="0" applyFont="1" applyFill="1" applyBorder="1" applyAlignment="1">
      <alignment horizontal="right"/>
    </xf>
    <xf numFmtId="0" fontId="6" fillId="0" borderId="0" xfId="0" applyFont="1" applyFill="1" applyBorder="1" applyAlignment="1">
      <alignment horizontal="center" vertical="center" wrapText="1" shrinkToFit="1"/>
    </xf>
    <xf numFmtId="0" fontId="6" fillId="0" borderId="0" xfId="0" applyFont="1" applyFill="1" applyBorder="1" applyAlignment="1">
      <alignment horizontal="center" vertical="center"/>
    </xf>
    <xf numFmtId="164"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164" fontId="6" fillId="0" borderId="0" xfId="39" applyNumberFormat="1" applyFont="1" applyFill="1" applyBorder="1" applyAlignment="1">
      <alignment horizontal="center" vertical="center"/>
    </xf>
    <xf numFmtId="164"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NumberFormat="1" applyFont="1" applyFill="1" applyBorder="1" applyAlignment="1">
      <alignment horizontal="center" vertical="center"/>
    </xf>
    <xf numFmtId="164" fontId="9" fillId="0" borderId="0" xfId="39" applyNumberFormat="1" applyFont="1" applyFill="1" applyBorder="1" applyAlignment="1">
      <alignment horizontal="center" vertical="center"/>
    </xf>
    <xf numFmtId="0" fontId="11" fillId="0" borderId="0" xfId="0" applyFont="1" applyFill="1" applyBorder="1" applyAlignment="1">
      <alignment horizontal="right" vertical="center"/>
    </xf>
    <xf numFmtId="166" fontId="0" fillId="0" borderId="0" xfId="39" applyNumberFormat="1" applyFont="1" applyFill="1" applyBorder="1" applyAlignment="1">
      <alignment horizontal="center" vertical="center"/>
    </xf>
    <xf numFmtId="0" fontId="0" fillId="0" borderId="0" xfId="0" applyFont="1" applyFill="1" applyAlignment="1">
      <alignment horizontal="left" vertical="top" wrapText="1"/>
    </xf>
    <xf numFmtId="0" fontId="0" fillId="0" borderId="0" xfId="0" applyFont="1" applyFill="1" applyBorder="1" applyAlignment="1">
      <alignment horizontal="right" vertical="top"/>
    </xf>
    <xf numFmtId="164" fontId="0" fillId="0" borderId="0" xfId="0" applyNumberFormat="1" applyFont="1" applyFill="1" applyAlignment="1">
      <alignment horizontal="right" vertical="top"/>
    </xf>
    <xf numFmtId="44" fontId="6" fillId="0" borderId="0" xfId="39" applyNumberFormat="1" applyFont="1" applyFill="1" applyAlignment="1">
      <alignment vertical="top"/>
    </xf>
    <xf numFmtId="166" fontId="0" fillId="0" borderId="0" xfId="0" applyNumberFormat="1" applyFont="1" applyFill="1" applyAlignment="1">
      <alignment horizontal="center" vertical="top"/>
    </xf>
    <xf numFmtId="0" fontId="0" fillId="0" borderId="0" xfId="0" applyFont="1" applyFill="1" applyAlignment="1">
      <alignment horizontal="center" vertical="top"/>
    </xf>
    <xf numFmtId="0" fontId="0" fillId="0" borderId="0" xfId="0" applyFont="1" applyFill="1" applyAlignment="1">
      <alignment vertical="top"/>
    </xf>
    <xf numFmtId="166" fontId="0" fillId="0" borderId="0" xfId="39" applyNumberFormat="1" applyFont="1" applyFill="1" applyAlignment="1">
      <alignment horizontal="center" vertical="top"/>
    </xf>
    <xf numFmtId="166" fontId="6" fillId="0" borderId="0" xfId="0" applyNumberFormat="1" applyFont="1" applyFill="1" applyAlignment="1">
      <alignment horizontal="center" vertical="top"/>
    </xf>
    <xf numFmtId="0" fontId="6" fillId="0" borderId="0" xfId="0" applyFont="1" applyFill="1" applyBorder="1" applyAlignment="1">
      <alignment horizontal="center" vertical="top"/>
    </xf>
    <xf numFmtId="0" fontId="6" fillId="0" borderId="0" xfId="0" applyFont="1" applyFill="1" applyBorder="1" applyAlignment="1">
      <alignment horizontal="right" vertical="top"/>
    </xf>
    <xf numFmtId="0" fontId="6" fillId="0" borderId="0" xfId="0" applyFont="1" applyFill="1" applyAlignment="1">
      <alignment horizontal="left" vertical="top"/>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1" fillId="0" borderId="0" xfId="0" applyFont="1" applyFill="1" applyBorder="1" applyAlignment="1">
      <alignment horizontal="left" vertical="center"/>
    </xf>
    <xf numFmtId="0" fontId="6" fillId="0" borderId="0" xfId="0" applyFont="1" applyFill="1" applyBorder="1" applyAlignment="1">
      <alignment horizontal="left" vertical="top"/>
    </xf>
    <xf numFmtId="164" fontId="6" fillId="0" borderId="0" xfId="0" applyNumberFormat="1" applyFont="1" applyFill="1" applyAlignment="1">
      <alignment horizontal="center" vertical="center"/>
    </xf>
    <xf numFmtId="44" fontId="6" fillId="0" borderId="0" xfId="39" applyNumberFormat="1" applyFont="1" applyFill="1" applyAlignment="1">
      <alignment horizontal="center" vertical="center"/>
    </xf>
    <xf numFmtId="166" fontId="0" fillId="0" borderId="0" xfId="0" applyNumberFormat="1"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xf>
    <xf numFmtId="0" fontId="0" fillId="0" borderId="0" xfId="0" applyFont="1" applyFill="1" applyAlignment="1">
      <alignment horizontal="left"/>
    </xf>
    <xf numFmtId="0" fontId="0" fillId="24" borderId="0" xfId="0" applyFont="1" applyFill="1" applyAlignment="1">
      <alignment horizontal="center"/>
    </xf>
    <xf numFmtId="0" fontId="6" fillId="0" borderId="0" xfId="0" applyFont="1" applyAlignment="1">
      <alignment/>
    </xf>
    <xf numFmtId="0" fontId="0" fillId="0" borderId="0" xfId="0" applyFont="1" applyAlignment="1">
      <alignment horizontal="center"/>
    </xf>
    <xf numFmtId="44" fontId="0" fillId="0" borderId="0" xfId="0" applyNumberFormat="1" applyFont="1" applyAlignment="1">
      <alignment horizontal="center"/>
    </xf>
    <xf numFmtId="0" fontId="0" fillId="0" borderId="0" xfId="0" applyFont="1" applyAlignment="1">
      <alignment/>
    </xf>
    <xf numFmtId="49" fontId="6" fillId="0" borderId="0" xfId="0" applyNumberFormat="1" applyFont="1" applyFill="1" applyAlignment="1">
      <alignment horizontal="center" vertical="top"/>
    </xf>
    <xf numFmtId="164" fontId="6" fillId="0" borderId="0" xfId="0" applyNumberFormat="1" applyFont="1" applyFill="1" applyAlignment="1">
      <alignment horizontal="center" vertical="top"/>
    </xf>
    <xf numFmtId="44" fontId="6" fillId="0" borderId="0" xfId="39" applyNumberFormat="1" applyFont="1" applyFill="1" applyAlignment="1">
      <alignment horizontal="center" vertical="top"/>
    </xf>
    <xf numFmtId="0" fontId="6" fillId="0" borderId="0" xfId="0" applyFont="1" applyFill="1" applyAlignment="1">
      <alignment horizontal="center" vertical="top"/>
    </xf>
    <xf numFmtId="0" fontId="0" fillId="24" borderId="0" xfId="0" applyFont="1" applyFill="1" applyAlignment="1">
      <alignment/>
    </xf>
    <xf numFmtId="44" fontId="0" fillId="0" borderId="0" xfId="49" applyNumberFormat="1" applyFont="1" applyFill="1" applyBorder="1" applyAlignment="1">
      <alignment horizontal="center"/>
      <protection/>
    </xf>
    <xf numFmtId="0" fontId="16" fillId="0" borderId="0" xfId="0" applyFont="1" applyFill="1" applyBorder="1" applyAlignment="1">
      <alignment horizontal="center" vertical="top"/>
    </xf>
    <xf numFmtId="10" fontId="17" fillId="0" borderId="0" xfId="51" applyNumberFormat="1" applyFont="1" applyFill="1" applyBorder="1" applyAlignment="1">
      <alignment horizontal="center" vertical="top"/>
    </xf>
    <xf numFmtId="0" fontId="17" fillId="0" borderId="0" xfId="0" applyFont="1" applyFill="1" applyBorder="1" applyAlignment="1">
      <alignment horizontal="left" vertical="top"/>
    </xf>
    <xf numFmtId="44" fontId="16" fillId="0" borderId="0" xfId="39" applyNumberFormat="1" applyFont="1" applyFill="1" applyBorder="1" applyAlignment="1">
      <alignment horizontal="center" vertical="top"/>
    </xf>
    <xf numFmtId="0" fontId="16" fillId="0" borderId="0" xfId="0" applyFont="1" applyFill="1" applyBorder="1" applyAlignment="1">
      <alignment horizontal="right" vertical="top"/>
    </xf>
    <xf numFmtId="0" fontId="9" fillId="0" borderId="0" xfId="0" applyFont="1" applyFill="1" applyBorder="1" applyAlignment="1">
      <alignment horizontal="left" vertical="top"/>
    </xf>
    <xf numFmtId="49" fontId="0" fillId="0" borderId="0" xfId="0" applyNumberFormat="1" applyFont="1" applyFill="1" applyBorder="1" applyAlignment="1">
      <alignment horizontal="center" vertical="top"/>
    </xf>
    <xf numFmtId="164" fontId="0" fillId="0" borderId="0" xfId="0" applyNumberFormat="1" applyFont="1" applyFill="1" applyBorder="1" applyAlignment="1">
      <alignment horizontal="left" vertical="top"/>
    </xf>
    <xf numFmtId="0" fontId="0" fillId="0" borderId="0" xfId="0" applyFont="1" applyFill="1" applyBorder="1" applyAlignment="1">
      <alignment horizontal="center" vertical="top"/>
    </xf>
    <xf numFmtId="0" fontId="0" fillId="0" borderId="0" xfId="0" applyNumberFormat="1" applyFont="1" applyFill="1" applyBorder="1" applyAlignment="1">
      <alignment horizontal="center" vertical="top"/>
    </xf>
    <xf numFmtId="49" fontId="6" fillId="0" borderId="0" xfId="0" applyNumberFormat="1" applyFont="1" applyFill="1" applyBorder="1" applyAlignment="1">
      <alignment horizontal="center" vertical="top"/>
    </xf>
    <xf numFmtId="164" fontId="6" fillId="0" borderId="0" xfId="0" applyNumberFormat="1" applyFont="1" applyFill="1" applyBorder="1" applyAlignment="1">
      <alignment horizontal="center" vertical="top"/>
    </xf>
    <xf numFmtId="0" fontId="6" fillId="0" borderId="0" xfId="0" applyNumberFormat="1" applyFont="1" applyFill="1" applyBorder="1" applyAlignment="1">
      <alignment horizontal="center" vertical="top"/>
    </xf>
    <xf numFmtId="44" fontId="6" fillId="0" borderId="0" xfId="39" applyNumberFormat="1" applyFont="1" applyFill="1" applyBorder="1" applyAlignment="1">
      <alignment horizontal="center" vertical="top"/>
    </xf>
    <xf numFmtId="0" fontId="0" fillId="0" borderId="0" xfId="0" applyFont="1" applyFill="1" applyBorder="1" applyAlignment="1">
      <alignment vertical="top"/>
    </xf>
    <xf numFmtId="164" fontId="6" fillId="0" borderId="0" xfId="0" applyNumberFormat="1" applyFont="1" applyFill="1" applyBorder="1" applyAlignment="1">
      <alignment horizontal="left" vertical="top"/>
    </xf>
    <xf numFmtId="49" fontId="0" fillId="0" borderId="0" xfId="49" applyNumberFormat="1" applyFont="1" applyFill="1" applyBorder="1" applyAlignment="1">
      <alignment horizontal="center" vertical="top"/>
      <protection/>
    </xf>
    <xf numFmtId="0" fontId="0" fillId="0" borderId="0" xfId="49" applyFont="1" applyFill="1" applyBorder="1" applyAlignment="1">
      <alignment vertical="top" wrapText="1"/>
      <protection/>
    </xf>
    <xf numFmtId="49" fontId="0" fillId="0" borderId="0" xfId="49" applyNumberFormat="1" applyFont="1" applyFill="1" applyBorder="1" applyAlignment="1">
      <alignment horizontal="center" shrinkToFit="1"/>
      <protection/>
    </xf>
    <xf numFmtId="4" fontId="0" fillId="0" borderId="0" xfId="49" applyNumberFormat="1" applyFont="1" applyFill="1" applyBorder="1" applyAlignment="1">
      <alignment horizontal="center"/>
      <protection/>
    </xf>
    <xf numFmtId="0" fontId="9" fillId="0" borderId="0" xfId="0" applyFont="1" applyFill="1" applyAlignment="1">
      <alignment horizontal="left" vertical="top"/>
    </xf>
    <xf numFmtId="0" fontId="0" fillId="0" borderId="0" xfId="0" applyFont="1" applyAlignment="1">
      <alignment horizontal="justify" vertical="top" wrapText="1"/>
    </xf>
    <xf numFmtId="49" fontId="0" fillId="0" borderId="0" xfId="0" applyNumberFormat="1" applyFont="1" applyFill="1" applyAlignment="1">
      <alignment horizontal="center" vertical="top"/>
    </xf>
    <xf numFmtId="164" fontId="0" fillId="0" borderId="0" xfId="0" applyNumberFormat="1" applyFont="1" applyFill="1" applyAlignment="1">
      <alignment horizontal="center" vertical="top"/>
    </xf>
    <xf numFmtId="10" fontId="15" fillId="0" borderId="0" xfId="51" applyNumberFormat="1" applyFont="1" applyFill="1" applyBorder="1" applyAlignment="1">
      <alignment horizontal="center" vertical="top"/>
    </xf>
    <xf numFmtId="44" fontId="18" fillId="0" borderId="0" xfId="39" applyNumberFormat="1" applyFont="1" applyFill="1" applyAlignment="1">
      <alignment horizontal="center" vertical="top"/>
    </xf>
    <xf numFmtId="164" fontId="0" fillId="0" borderId="0" xfId="0" applyNumberFormat="1" applyFont="1" applyFill="1" applyBorder="1" applyAlignment="1">
      <alignment horizontal="center" vertical="top"/>
    </xf>
    <xf numFmtId="49" fontId="0" fillId="0" borderId="0" xfId="49" applyNumberFormat="1" applyFont="1" applyBorder="1" applyAlignment="1">
      <alignment horizontal="center" vertical="top"/>
      <protection/>
    </xf>
    <xf numFmtId="0" fontId="0" fillId="0" borderId="0" xfId="49" applyFont="1" applyBorder="1" applyAlignment="1">
      <alignment vertical="top" wrapText="1"/>
      <protection/>
    </xf>
    <xf numFmtId="49" fontId="0" fillId="0" borderId="0" xfId="49" applyNumberFormat="1" applyFont="1" applyBorder="1" applyAlignment="1">
      <alignment horizontal="center" shrinkToFit="1"/>
      <protection/>
    </xf>
    <xf numFmtId="3" fontId="0" fillId="0" borderId="0" xfId="49" applyNumberFormat="1" applyFont="1" applyBorder="1" applyAlignment="1">
      <alignment horizontal="center"/>
      <protection/>
    </xf>
    <xf numFmtId="44" fontId="0" fillId="0" borderId="0" xfId="49" applyNumberFormat="1" applyFont="1" applyBorder="1" applyAlignment="1">
      <alignment horizontal="center"/>
      <protection/>
    </xf>
    <xf numFmtId="44" fontId="6" fillId="0" borderId="0" xfId="39" applyFont="1" applyFill="1" applyBorder="1" applyAlignment="1">
      <alignment horizontal="center" vertical="top" wrapText="1"/>
    </xf>
    <xf numFmtId="44" fontId="0" fillId="0" borderId="0" xfId="39" applyFont="1" applyFill="1" applyBorder="1" applyAlignment="1">
      <alignment horizontal="center" vertical="top"/>
    </xf>
    <xf numFmtId="179" fontId="0" fillId="0" borderId="0" xfId="39" applyNumberFormat="1" applyFont="1" applyFill="1" applyBorder="1" applyAlignment="1">
      <alignment horizontal="center" vertical="top"/>
    </xf>
    <xf numFmtId="0" fontId="0" fillId="0" borderId="0" xfId="0" applyFont="1" applyBorder="1" applyAlignment="1">
      <alignment horizontal="center"/>
    </xf>
    <xf numFmtId="0" fontId="0" fillId="0" borderId="0" xfId="0" applyFont="1" applyBorder="1" applyAlignment="1">
      <alignment/>
    </xf>
    <xf numFmtId="49" fontId="6" fillId="0" borderId="0" xfId="49" applyNumberFormat="1" applyFont="1" applyFill="1" applyBorder="1" applyAlignment="1">
      <alignment horizontal="center"/>
      <protection/>
    </xf>
    <xf numFmtId="0" fontId="6" fillId="0" borderId="0" xfId="49" applyFont="1" applyFill="1" applyBorder="1">
      <alignment/>
      <protection/>
    </xf>
    <xf numFmtId="0" fontId="6" fillId="0" borderId="0" xfId="49" applyFont="1" applyFill="1" applyBorder="1" applyAlignment="1">
      <alignment horizontal="center"/>
      <protection/>
    </xf>
    <xf numFmtId="0" fontId="6" fillId="0" borderId="0" xfId="49" applyNumberFormat="1" applyFont="1" applyFill="1" applyBorder="1" applyAlignment="1">
      <alignment horizontal="center"/>
      <protection/>
    </xf>
    <xf numFmtId="44" fontId="6" fillId="0" borderId="0" xfId="49" applyNumberFormat="1" applyFont="1" applyFill="1" applyBorder="1" applyAlignment="1">
      <alignment horizontal="center"/>
      <protection/>
    </xf>
    <xf numFmtId="0" fontId="0" fillId="0" borderId="0" xfId="49" applyFont="1" applyFill="1" applyBorder="1" applyAlignment="1">
      <alignment horizontal="center"/>
      <protection/>
    </xf>
    <xf numFmtId="0" fontId="0" fillId="0" borderId="0" xfId="49" applyNumberFormat="1" applyFont="1" applyFill="1" applyBorder="1" applyAlignment="1">
      <alignment horizontal="center"/>
      <protection/>
    </xf>
    <xf numFmtId="178" fontId="19" fillId="0" borderId="0" xfId="0" applyNumberFormat="1" applyFont="1" applyFill="1" applyBorder="1" applyAlignment="1">
      <alignment horizontal="left"/>
    </xf>
    <xf numFmtId="178" fontId="19" fillId="0" borderId="0" xfId="0" applyNumberFormat="1" applyFont="1" applyBorder="1" applyAlignment="1">
      <alignment horizontal="right"/>
    </xf>
    <xf numFmtId="1" fontId="19" fillId="0" borderId="0" xfId="0" applyNumberFormat="1" applyFont="1" applyFill="1" applyBorder="1" applyAlignment="1">
      <alignment horizontal="right"/>
    </xf>
    <xf numFmtId="44" fontId="19" fillId="0" borderId="0" xfId="0" applyNumberFormat="1" applyFont="1" applyFill="1" applyBorder="1" applyAlignment="1">
      <alignment horizontal="right"/>
    </xf>
    <xf numFmtId="178" fontId="19" fillId="0" borderId="0" xfId="0" applyNumberFormat="1" applyFont="1" applyBorder="1" applyAlignment="1">
      <alignment horizontal="left"/>
    </xf>
    <xf numFmtId="1" fontId="19" fillId="0" borderId="0" xfId="0" applyNumberFormat="1" applyFont="1" applyBorder="1" applyAlignment="1">
      <alignment horizontal="right"/>
    </xf>
    <xf numFmtId="44" fontId="19" fillId="0" borderId="0" xfId="0" applyNumberFormat="1" applyFont="1" applyBorder="1" applyAlignment="1">
      <alignment horizontal="right"/>
    </xf>
    <xf numFmtId="164" fontId="6" fillId="0" borderId="0" xfId="0" applyNumberFormat="1" applyFont="1" applyFill="1" applyAlignment="1">
      <alignment horizontal="right" vertical="top"/>
    </xf>
    <xf numFmtId="44" fontId="6" fillId="0" borderId="0" xfId="39" applyNumberFormat="1" applyFont="1" applyFill="1" applyAlignment="1">
      <alignment horizontal="right" vertical="top"/>
    </xf>
    <xf numFmtId="10" fontId="17" fillId="0" borderId="0" xfId="52" applyNumberFormat="1" applyFont="1" applyFill="1" applyBorder="1" applyAlignment="1">
      <alignment horizontal="center" vertical="top"/>
    </xf>
    <xf numFmtId="44" fontId="16" fillId="0" borderId="0" xfId="40" applyNumberFormat="1" applyFont="1" applyFill="1" applyBorder="1" applyAlignment="1">
      <alignment horizontal="center" vertical="top"/>
    </xf>
    <xf numFmtId="0" fontId="9" fillId="0" borderId="0" xfId="48" applyFont="1" applyFill="1" applyBorder="1" applyAlignment="1">
      <alignment horizontal="left" vertical="top"/>
      <protection/>
    </xf>
    <xf numFmtId="164" fontId="0" fillId="0" borderId="0" xfId="48" applyNumberFormat="1" applyFont="1" applyFill="1" applyBorder="1" applyAlignment="1">
      <alignment horizontal="left" vertical="top"/>
      <protection/>
    </xf>
    <xf numFmtId="0" fontId="0" fillId="0" borderId="0" xfId="48" applyFont="1" applyFill="1" applyBorder="1" applyAlignment="1">
      <alignment horizontal="right" vertical="top"/>
      <protection/>
    </xf>
    <xf numFmtId="0" fontId="0" fillId="0" borderId="0" xfId="48" applyNumberFormat="1" applyFont="1" applyFill="1" applyBorder="1" applyAlignment="1">
      <alignment horizontal="right" vertical="top"/>
      <protection/>
    </xf>
    <xf numFmtId="44" fontId="0" fillId="0" borderId="0" xfId="40" applyNumberFormat="1" applyFont="1" applyFill="1" applyBorder="1" applyAlignment="1">
      <alignment horizontal="right" vertical="top"/>
    </xf>
    <xf numFmtId="0" fontId="6" fillId="0" borderId="0" xfId="48" applyFont="1" applyFill="1" applyBorder="1" applyAlignment="1">
      <alignment vertical="center"/>
      <protection/>
    </xf>
    <xf numFmtId="0" fontId="6" fillId="0" borderId="0" xfId="48" applyFont="1" applyFill="1" applyBorder="1" applyAlignment="1">
      <alignment horizontal="center" vertical="center"/>
      <protection/>
    </xf>
    <xf numFmtId="164" fontId="6" fillId="0" borderId="0" xfId="48" applyNumberFormat="1" applyFont="1" applyFill="1" applyBorder="1" applyAlignment="1">
      <alignment horizontal="center" vertical="center"/>
      <protection/>
    </xf>
    <xf numFmtId="0" fontId="6" fillId="0" borderId="0" xfId="48" applyNumberFormat="1" applyFont="1" applyFill="1" applyBorder="1" applyAlignment="1">
      <alignment horizontal="center" vertical="center"/>
      <protection/>
    </xf>
    <xf numFmtId="164" fontId="6" fillId="0" borderId="0" xfId="40" applyNumberFormat="1" applyFont="1" applyFill="1" applyBorder="1" applyAlignment="1">
      <alignment horizontal="center" vertical="center"/>
    </xf>
    <xf numFmtId="0" fontId="0" fillId="0" borderId="0" xfId="48" applyFont="1" applyFill="1" applyBorder="1" applyAlignment="1">
      <alignment vertical="center"/>
      <protection/>
    </xf>
    <xf numFmtId="0" fontId="0" fillId="0" borderId="0" xfId="48" applyFont="1" applyFill="1" applyBorder="1" applyAlignment="1">
      <alignment horizontal="center" vertical="center"/>
      <protection/>
    </xf>
    <xf numFmtId="0" fontId="0" fillId="0" borderId="0" xfId="48" applyFont="1" applyFill="1" applyBorder="1" applyAlignment="1">
      <alignment horizontal="justify" vertical="center" wrapText="1"/>
      <protection/>
    </xf>
    <xf numFmtId="164" fontId="0" fillId="0" borderId="0" xfId="48" applyNumberFormat="1" applyFont="1" applyFill="1" applyBorder="1" applyAlignment="1">
      <alignment vertical="center"/>
      <protection/>
    </xf>
    <xf numFmtId="164" fontId="0" fillId="0" borderId="0" xfId="0" applyNumberFormat="1" applyFont="1" applyFill="1" applyBorder="1" applyAlignment="1">
      <alignment vertical="center"/>
    </xf>
    <xf numFmtId="0" fontId="0" fillId="0" borderId="0" xfId="48" applyFont="1" applyFill="1" applyBorder="1" applyAlignment="1">
      <alignment horizontal="center" vertical="center" wrapText="1"/>
      <protection/>
    </xf>
    <xf numFmtId="0" fontId="0" fillId="0" borderId="0" xfId="48" applyFont="1" applyBorder="1" applyAlignment="1">
      <alignment vertical="center"/>
      <protection/>
    </xf>
    <xf numFmtId="0" fontId="0" fillId="0" borderId="0" xfId="0" applyFont="1" applyFill="1" applyBorder="1" applyAlignment="1">
      <alignment horizontal="center" vertical="center" wrapText="1"/>
    </xf>
    <xf numFmtId="0" fontId="0" fillId="0" borderId="0" xfId="0" applyFont="1" applyFill="1" applyBorder="1" applyAlignment="1">
      <alignment horizontal="justify" vertical="center" wrapText="1"/>
    </xf>
    <xf numFmtId="0" fontId="0" fillId="0" borderId="0" xfId="0" applyFont="1" applyBorder="1" applyAlignment="1">
      <alignment vertical="center"/>
    </xf>
    <xf numFmtId="0" fontId="0" fillId="0" borderId="0" xfId="48" applyNumberFormat="1" applyFont="1" applyFill="1" applyBorder="1" applyAlignment="1">
      <alignment horizontal="center" vertical="center" wrapText="1"/>
      <protection/>
    </xf>
    <xf numFmtId="164" fontId="0" fillId="0" borderId="0" xfId="40" applyNumberFormat="1" applyFont="1" applyFill="1" applyBorder="1" applyAlignment="1">
      <alignment horizontal="right" vertical="top"/>
    </xf>
    <xf numFmtId="0" fontId="9" fillId="0" borderId="0" xfId="48" applyFont="1" applyFill="1" applyAlignment="1">
      <alignment horizontal="left" vertical="top"/>
      <protection/>
    </xf>
    <xf numFmtId="44" fontId="6" fillId="0" borderId="0" xfId="40" applyFont="1" applyFill="1" applyBorder="1" applyAlignment="1">
      <alignment horizontal="center" vertical="top"/>
    </xf>
    <xf numFmtId="0" fontId="0" fillId="0" borderId="0" xfId="48" applyFont="1" applyFill="1" applyAlignment="1">
      <alignment horizontal="left" vertical="top"/>
      <protection/>
    </xf>
    <xf numFmtId="0" fontId="6" fillId="0" borderId="0" xfId="48" applyFont="1" applyFill="1" applyAlignment="1">
      <alignment horizontal="left" vertical="top"/>
      <protection/>
    </xf>
    <xf numFmtId="0" fontId="6" fillId="0" borderId="0" xfId="48" applyFont="1" applyFill="1" applyAlignment="1">
      <alignment horizontal="center" vertical="top"/>
      <protection/>
    </xf>
    <xf numFmtId="164" fontId="6" fillId="0" borderId="0" xfId="48" applyNumberFormat="1" applyFont="1" applyFill="1" applyAlignment="1">
      <alignment horizontal="right" vertical="top"/>
      <protection/>
    </xf>
    <xf numFmtId="164" fontId="6" fillId="0" borderId="0" xfId="48" applyNumberFormat="1" applyFont="1" applyFill="1" applyBorder="1" applyAlignment="1">
      <alignment vertical="center"/>
      <protection/>
    </xf>
    <xf numFmtId="0" fontId="8" fillId="0" borderId="0" xfId="48" applyFont="1" applyFill="1" applyBorder="1" applyAlignment="1">
      <alignment horizontal="left" vertical="center" indent="1"/>
      <protection/>
    </xf>
    <xf numFmtId="0" fontId="0" fillId="0" borderId="0" xfId="48" applyFont="1" applyBorder="1" applyAlignment="1">
      <alignment horizontal="center" vertical="center"/>
      <protection/>
    </xf>
    <xf numFmtId="0" fontId="13" fillId="0" borderId="0" xfId="0" applyFont="1" applyFill="1" applyBorder="1" applyAlignment="1">
      <alignment vertical="top"/>
    </xf>
    <xf numFmtId="44" fontId="18" fillId="0" borderId="0" xfId="39" applyNumberFormat="1" applyFont="1" applyFill="1" applyAlignment="1">
      <alignment horizontal="right" vertical="top"/>
    </xf>
    <xf numFmtId="0" fontId="0" fillId="0" borderId="0" xfId="0" applyNumberFormat="1" applyFont="1" applyFill="1" applyBorder="1" applyAlignment="1">
      <alignment horizontal="right" vertical="top"/>
    </xf>
    <xf numFmtId="0" fontId="0" fillId="0" borderId="0" xfId="0" applyFont="1" applyFill="1" applyBorder="1" applyAlignment="1">
      <alignment/>
    </xf>
    <xf numFmtId="44" fontId="0" fillId="0" borderId="0" xfId="39" applyNumberFormat="1" applyFont="1" applyFill="1" applyBorder="1" applyAlignment="1">
      <alignment vertical="top"/>
    </xf>
    <xf numFmtId="44" fontId="18" fillId="0" borderId="0" xfId="39" applyNumberFormat="1" applyFont="1" applyFill="1" applyAlignment="1">
      <alignment vertical="top"/>
    </xf>
    <xf numFmtId="44" fontId="6" fillId="0" borderId="0" xfId="39" applyNumberFormat="1" applyFont="1" applyFill="1" applyBorder="1" applyAlignment="1">
      <alignment horizontal="right" vertical="top"/>
    </xf>
    <xf numFmtId="0" fontId="6" fillId="0" borderId="0" xfId="0" applyFont="1" applyFill="1" applyBorder="1" applyAlignment="1">
      <alignment vertical="center"/>
    </xf>
    <xf numFmtId="0" fontId="0" fillId="0" borderId="0" xfId="0" applyFont="1" applyFill="1" applyBorder="1" applyAlignment="1">
      <alignment vertical="center"/>
    </xf>
    <xf numFmtId="0" fontId="0" fillId="0" borderId="0" xfId="0" applyNumberFormat="1" applyFont="1" applyFill="1" applyBorder="1" applyAlignment="1">
      <alignment horizontal="justify" vertical="center" wrapText="1"/>
    </xf>
    <xf numFmtId="49"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181" fontId="0" fillId="0" borderId="0" xfId="0" applyNumberFormat="1" applyFont="1" applyFill="1" applyBorder="1" applyAlignment="1">
      <alignment horizontal="center" vertical="center" wrapText="1"/>
    </xf>
    <xf numFmtId="178" fontId="19" fillId="0" borderId="0" xfId="0" applyNumberFormat="1" applyFont="1" applyFill="1" applyBorder="1" applyAlignment="1">
      <alignment horizontal="center"/>
    </xf>
    <xf numFmtId="1" fontId="19" fillId="0" borderId="0" xfId="0" applyNumberFormat="1" applyFont="1" applyFill="1" applyBorder="1" applyAlignment="1">
      <alignment horizontal="center"/>
    </xf>
    <xf numFmtId="44" fontId="19" fillId="0" borderId="0" xfId="0" applyNumberFormat="1" applyFont="1" applyFill="1" applyBorder="1" applyAlignment="1">
      <alignment horizontal="center"/>
    </xf>
    <xf numFmtId="0" fontId="17" fillId="0" borderId="0" xfId="0" applyFont="1" applyFill="1" applyBorder="1" applyAlignment="1">
      <alignment horizontal="center" vertical="top"/>
    </xf>
    <xf numFmtId="0" fontId="0" fillId="0" borderId="0" xfId="48" applyFont="1" applyFill="1" applyBorder="1" applyAlignment="1">
      <alignment horizontal="center" vertical="top"/>
      <protection/>
    </xf>
    <xf numFmtId="0" fontId="0" fillId="0" borderId="0" xfId="48" applyNumberFormat="1" applyFont="1" applyFill="1" applyBorder="1" applyAlignment="1">
      <alignment horizontal="center" vertical="top"/>
      <protection/>
    </xf>
    <xf numFmtId="44" fontId="0" fillId="0" borderId="0" xfId="40" applyNumberFormat="1" applyFont="1" applyFill="1" applyBorder="1" applyAlignment="1">
      <alignment horizontal="center" vertical="top"/>
    </xf>
    <xf numFmtId="164" fontId="0" fillId="0" borderId="0" xfId="48" applyNumberFormat="1" applyFont="1" applyFill="1" applyBorder="1" applyAlignment="1">
      <alignment horizontal="center" vertical="center"/>
      <protection/>
    </xf>
    <xf numFmtId="164" fontId="0" fillId="0" borderId="0" xfId="0" applyNumberFormat="1" applyFont="1" applyFill="1" applyBorder="1" applyAlignment="1">
      <alignment horizontal="center" vertical="center"/>
    </xf>
    <xf numFmtId="164" fontId="0" fillId="0" borderId="0" xfId="40" applyNumberFormat="1" applyFont="1" applyFill="1" applyBorder="1" applyAlignment="1">
      <alignment horizontal="center" vertical="top"/>
    </xf>
    <xf numFmtId="164" fontId="6" fillId="0" borderId="0" xfId="48" applyNumberFormat="1" applyFont="1" applyFill="1" applyAlignment="1">
      <alignment horizontal="center" vertical="top"/>
      <protection/>
    </xf>
    <xf numFmtId="0" fontId="8" fillId="0" borderId="0" xfId="48" applyFont="1" applyFill="1" applyBorder="1" applyAlignment="1">
      <alignment horizontal="center" vertical="center"/>
      <protection/>
    </xf>
    <xf numFmtId="0" fontId="8" fillId="0" borderId="0" xfId="0" applyFont="1" applyFill="1" applyBorder="1" applyAlignment="1">
      <alignment horizontal="center" vertical="center"/>
    </xf>
    <xf numFmtId="0" fontId="6" fillId="0" borderId="0" xfId="0" applyFont="1" applyFill="1" applyAlignment="1">
      <alignment/>
    </xf>
    <xf numFmtId="44" fontId="0" fillId="0" borderId="0" xfId="0" applyNumberFormat="1" applyFont="1" applyFill="1" applyAlignment="1">
      <alignment horizontal="center"/>
    </xf>
    <xf numFmtId="0" fontId="0" fillId="0" borderId="0" xfId="0" applyFont="1" applyFill="1" applyAlignment="1">
      <alignment horizontal="justify" vertical="top" wrapText="1"/>
    </xf>
    <xf numFmtId="0" fontId="20" fillId="0" borderId="0" xfId="48" applyFont="1" applyFill="1" applyBorder="1" applyAlignment="1">
      <alignment horizontal="left" vertical="top"/>
      <protection/>
    </xf>
    <xf numFmtId="164" fontId="21" fillId="0" borderId="0" xfId="48" applyNumberFormat="1" applyFont="1" applyFill="1" applyBorder="1" applyAlignment="1">
      <alignment horizontal="left" vertical="top"/>
      <protection/>
    </xf>
    <xf numFmtId="0" fontId="21" fillId="0" borderId="0" xfId="48" applyFont="1" applyFill="1" applyBorder="1" applyAlignment="1">
      <alignment horizontal="right" vertical="top"/>
      <protection/>
    </xf>
    <xf numFmtId="0" fontId="21" fillId="0" borderId="0" xfId="48" applyNumberFormat="1" applyFont="1" applyFill="1" applyBorder="1" applyAlignment="1">
      <alignment horizontal="right" vertical="top"/>
      <protection/>
    </xf>
    <xf numFmtId="44" fontId="21" fillId="0" borderId="0" xfId="40" applyNumberFormat="1" applyFont="1" applyFill="1" applyBorder="1" applyAlignment="1">
      <alignment horizontal="right" vertical="top"/>
    </xf>
    <xf numFmtId="0" fontId="22" fillId="0" borderId="0" xfId="48" applyFont="1" applyFill="1" applyBorder="1" applyAlignment="1">
      <alignment horizontal="center" vertical="center" wrapText="1" shrinkToFit="1"/>
      <protection/>
    </xf>
    <xf numFmtId="0" fontId="22" fillId="0" borderId="0" xfId="48" applyFont="1" applyFill="1" applyBorder="1" applyAlignment="1">
      <alignment vertical="center"/>
      <protection/>
    </xf>
    <xf numFmtId="0" fontId="22" fillId="0" borderId="0" xfId="48" applyFont="1" applyFill="1" applyBorder="1" applyAlignment="1">
      <alignment horizontal="center" vertical="center"/>
      <protection/>
    </xf>
    <xf numFmtId="164" fontId="22" fillId="0" borderId="0" xfId="48" applyNumberFormat="1" applyFont="1" applyFill="1" applyBorder="1" applyAlignment="1">
      <alignment horizontal="center" vertical="center"/>
      <protection/>
    </xf>
    <xf numFmtId="0" fontId="22" fillId="0" borderId="0" xfId="48" applyNumberFormat="1" applyFont="1" applyFill="1" applyBorder="1" applyAlignment="1">
      <alignment horizontal="center" vertical="center"/>
      <protection/>
    </xf>
    <xf numFmtId="164" fontId="22" fillId="0" borderId="0" xfId="40" applyNumberFormat="1" applyFont="1" applyFill="1" applyBorder="1" applyAlignment="1">
      <alignment horizontal="center" vertical="center"/>
    </xf>
    <xf numFmtId="0" fontId="22" fillId="0" borderId="0" xfId="0" applyFont="1" applyFill="1" applyBorder="1" applyAlignment="1">
      <alignment horizontal="center" vertical="center" wrapText="1" shrinkToFit="1"/>
    </xf>
    <xf numFmtId="0" fontId="21" fillId="0" borderId="0" xfId="48" applyFont="1" applyFill="1" applyBorder="1" applyAlignment="1">
      <alignment vertical="center"/>
      <protection/>
    </xf>
    <xf numFmtId="0" fontId="21" fillId="0" borderId="0" xfId="48" applyFont="1" applyFill="1" applyBorder="1" applyAlignment="1">
      <alignment horizontal="center" vertical="center"/>
      <protection/>
    </xf>
    <xf numFmtId="0" fontId="21" fillId="0" borderId="0" xfId="0" applyFont="1" applyFill="1" applyBorder="1" applyAlignment="1">
      <alignment horizontal="justify" vertical="center" wrapText="1"/>
    </xf>
    <xf numFmtId="0" fontId="21" fillId="0" borderId="0" xfId="0" applyFont="1" applyFill="1" applyBorder="1" applyAlignment="1">
      <alignment horizontal="center" vertical="center"/>
    </xf>
    <xf numFmtId="164" fontId="21" fillId="0" borderId="0" xfId="0" applyNumberFormat="1" applyFont="1" applyFill="1" applyBorder="1" applyAlignment="1">
      <alignment vertical="center"/>
    </xf>
    <xf numFmtId="0" fontId="21" fillId="0" borderId="0" xfId="0" applyFont="1" applyFill="1" applyBorder="1" applyAlignment="1">
      <alignment horizontal="center" vertical="center" wrapText="1"/>
    </xf>
    <xf numFmtId="0" fontId="21" fillId="0" borderId="0" xfId="0" applyFont="1" applyBorder="1" applyAlignment="1">
      <alignment vertical="center"/>
    </xf>
    <xf numFmtId="0" fontId="21" fillId="0" borderId="0" xfId="0" applyNumberFormat="1" applyFont="1" applyFill="1" applyBorder="1" applyAlignment="1">
      <alignment horizontal="justify" vertical="center" wrapText="1"/>
    </xf>
    <xf numFmtId="0" fontId="21" fillId="0" borderId="0" xfId="0" applyNumberFormat="1" applyFont="1" applyFill="1" applyBorder="1" applyAlignment="1">
      <alignment horizontal="center" vertical="center" wrapText="1"/>
    </xf>
    <xf numFmtId="0" fontId="21" fillId="0" borderId="0" xfId="48" applyFont="1" applyFill="1" applyBorder="1" applyAlignment="1">
      <alignment horizontal="justify" vertical="center" wrapText="1"/>
      <protection/>
    </xf>
    <xf numFmtId="164" fontId="21" fillId="0" borderId="0" xfId="48" applyNumberFormat="1" applyFont="1" applyFill="1" applyBorder="1" applyAlignment="1">
      <alignment vertical="center"/>
      <protection/>
    </xf>
    <xf numFmtId="0" fontId="21" fillId="0" borderId="0" xfId="48" applyFont="1" applyFill="1" applyBorder="1" applyAlignment="1">
      <alignment horizontal="center" vertical="center" wrapText="1"/>
      <protection/>
    </xf>
    <xf numFmtId="0" fontId="21" fillId="0" borderId="0" xfId="48" applyFont="1" applyBorder="1" applyAlignment="1">
      <alignment vertical="center"/>
      <protection/>
    </xf>
    <xf numFmtId="0" fontId="21" fillId="0" borderId="0" xfId="48" applyNumberFormat="1" applyFont="1" applyFill="1" applyBorder="1" applyAlignment="1">
      <alignment horizontal="center" vertical="center" wrapText="1"/>
      <protection/>
    </xf>
    <xf numFmtId="164" fontId="21" fillId="0" borderId="0" xfId="40" applyNumberFormat="1" applyFont="1" applyFill="1" applyBorder="1" applyAlignment="1">
      <alignment horizontal="right" vertical="top"/>
    </xf>
    <xf numFmtId="0" fontId="20" fillId="0" borderId="0" xfId="48" applyFont="1" applyFill="1" applyAlignment="1">
      <alignment horizontal="left" vertical="top"/>
      <protection/>
    </xf>
    <xf numFmtId="44" fontId="22" fillId="0" borderId="0" xfId="40" applyFont="1" applyFill="1" applyBorder="1" applyAlignment="1">
      <alignment horizontal="center" vertical="top"/>
    </xf>
    <xf numFmtId="0" fontId="21" fillId="0" borderId="0" xfId="48" applyFont="1" applyFill="1" applyAlignment="1">
      <alignment horizontal="left" vertical="top"/>
      <protection/>
    </xf>
    <xf numFmtId="0" fontId="23" fillId="0" borderId="0" xfId="48" applyFont="1" applyFill="1" applyAlignment="1">
      <alignment horizontal="left" vertical="top"/>
      <protection/>
    </xf>
    <xf numFmtId="0" fontId="23" fillId="0" borderId="0" xfId="48" applyFont="1" applyFill="1" applyAlignment="1">
      <alignment horizontal="center" vertical="top"/>
      <protection/>
    </xf>
    <xf numFmtId="164" fontId="23" fillId="0" borderId="0" xfId="48" applyNumberFormat="1" applyFont="1" applyFill="1" applyAlignment="1">
      <alignment horizontal="right" vertical="top"/>
      <protection/>
    </xf>
    <xf numFmtId="164" fontId="24" fillId="0" borderId="0" xfId="48" applyNumberFormat="1" applyFont="1" applyFill="1" applyBorder="1" applyAlignment="1">
      <alignment vertical="center"/>
      <protection/>
    </xf>
    <xf numFmtId="0" fontId="24" fillId="0" borderId="0" xfId="48" applyFont="1" applyFill="1" applyBorder="1" applyAlignment="1">
      <alignment vertical="center"/>
      <protection/>
    </xf>
    <xf numFmtId="0" fontId="24" fillId="0" borderId="0" xfId="48" applyFont="1" applyBorder="1" applyAlignment="1">
      <alignment vertical="center"/>
      <protection/>
    </xf>
    <xf numFmtId="0" fontId="21" fillId="0" borderId="0" xfId="0" applyFont="1" applyFill="1" applyAlignment="1">
      <alignment horizontal="left" vertical="top"/>
    </xf>
    <xf numFmtId="0" fontId="25" fillId="0" borderId="0" xfId="48" applyFont="1" applyFill="1" applyBorder="1" applyAlignment="1">
      <alignment horizontal="left" vertical="center" indent="1"/>
      <protection/>
    </xf>
    <xf numFmtId="0" fontId="21" fillId="0" borderId="0" xfId="48" applyFont="1" applyBorder="1" applyAlignment="1">
      <alignment horizontal="center" vertical="center"/>
      <protection/>
    </xf>
    <xf numFmtId="164" fontId="22" fillId="0" borderId="0" xfId="48" applyNumberFormat="1" applyFont="1" applyFill="1" applyBorder="1" applyAlignment="1">
      <alignment vertical="center"/>
      <protection/>
    </xf>
    <xf numFmtId="0" fontId="26" fillId="0" borderId="0" xfId="0" applyFont="1" applyFill="1" applyBorder="1" applyAlignment="1">
      <alignment horizontal="center" vertical="top"/>
    </xf>
    <xf numFmtId="10" fontId="27" fillId="0" borderId="0" xfId="52" applyNumberFormat="1" applyFont="1" applyFill="1" applyBorder="1" applyAlignment="1">
      <alignment horizontal="center" vertical="top"/>
    </xf>
    <xf numFmtId="0" fontId="27" fillId="0" borderId="0" xfId="0" applyFont="1" applyFill="1" applyBorder="1" applyAlignment="1">
      <alignment horizontal="left" vertical="top"/>
    </xf>
    <xf numFmtId="44" fontId="26" fillId="0" borderId="0" xfId="40" applyNumberFormat="1" applyFont="1" applyFill="1" applyBorder="1" applyAlignment="1">
      <alignment horizontal="center" vertical="top"/>
    </xf>
    <xf numFmtId="0" fontId="26" fillId="0" borderId="0" xfId="0" applyFont="1" applyFill="1" applyBorder="1" applyAlignment="1">
      <alignment horizontal="right" vertical="top"/>
    </xf>
    <xf numFmtId="166" fontId="0" fillId="0" borderId="0" xfId="0" applyNumberFormat="1" applyFont="1" applyAlignment="1">
      <alignment horizontal="center"/>
    </xf>
    <xf numFmtId="166" fontId="16" fillId="0" borderId="0" xfId="0" applyNumberFormat="1" applyFont="1" applyFill="1" applyBorder="1" applyAlignment="1">
      <alignment horizontal="center" vertical="top"/>
    </xf>
    <xf numFmtId="166" fontId="16" fillId="0" borderId="0" xfId="40" applyNumberFormat="1" applyFont="1" applyFill="1" applyBorder="1" applyAlignment="1">
      <alignment horizontal="center" vertical="top"/>
    </xf>
    <xf numFmtId="166" fontId="0" fillId="0" borderId="0" xfId="40" applyNumberFormat="1" applyFont="1" applyFill="1" applyBorder="1" applyAlignment="1">
      <alignment horizontal="center" vertical="top"/>
    </xf>
    <xf numFmtId="166" fontId="6" fillId="0" borderId="0" xfId="40" applyNumberFormat="1" applyFont="1" applyFill="1" applyBorder="1" applyAlignment="1">
      <alignment horizontal="center" vertical="center"/>
    </xf>
    <xf numFmtId="166" fontId="0" fillId="0" borderId="0" xfId="48" applyNumberFormat="1" applyFont="1" applyFill="1" applyBorder="1" applyAlignment="1">
      <alignment horizontal="center" vertical="center"/>
      <protection/>
    </xf>
    <xf numFmtId="166" fontId="0" fillId="0" borderId="0" xfId="0" applyNumberFormat="1" applyFont="1" applyFill="1" applyBorder="1" applyAlignment="1">
      <alignment horizontal="center" vertical="center"/>
    </xf>
    <xf numFmtId="166" fontId="0" fillId="0" borderId="0" xfId="48" applyNumberFormat="1" applyFont="1" applyBorder="1" applyAlignment="1">
      <alignment horizontal="center" vertical="center"/>
      <protection/>
    </xf>
    <xf numFmtId="166" fontId="6" fillId="0" borderId="0" xfId="48" applyNumberFormat="1" applyFont="1" applyFill="1" applyBorder="1" applyAlignment="1">
      <alignment horizontal="center" vertical="center"/>
      <protection/>
    </xf>
    <xf numFmtId="0" fontId="21" fillId="0" borderId="0" xfId="0" applyFont="1" applyAlignment="1">
      <alignment horizontal="center"/>
    </xf>
    <xf numFmtId="44" fontId="28" fillId="0" borderId="0" xfId="40" applyNumberFormat="1" applyFont="1" applyFill="1" applyBorder="1" applyAlignment="1">
      <alignment horizontal="center" vertical="top"/>
    </xf>
    <xf numFmtId="44" fontId="21" fillId="0" borderId="0" xfId="39" applyNumberFormat="1" applyFont="1" applyFill="1" applyBorder="1" applyAlignment="1">
      <alignment horizontal="right" vertical="center"/>
    </xf>
    <xf numFmtId="0" fontId="21" fillId="0" borderId="0" xfId="0" applyFont="1" applyFill="1" applyAlignment="1">
      <alignment/>
    </xf>
    <xf numFmtId="0" fontId="22" fillId="0" borderId="0" xfId="0" applyFont="1" applyAlignment="1">
      <alignment/>
    </xf>
    <xf numFmtId="0" fontId="21" fillId="0" borderId="0" xfId="0" applyFont="1" applyAlignment="1">
      <alignment/>
    </xf>
    <xf numFmtId="0" fontId="28" fillId="0" borderId="0" xfId="0" applyFont="1" applyFill="1" applyBorder="1" applyAlignment="1">
      <alignment horizontal="center" vertical="top"/>
    </xf>
    <xf numFmtId="44" fontId="22" fillId="0" borderId="0" xfId="39" applyFont="1" applyFill="1" applyBorder="1" applyAlignment="1">
      <alignment horizontal="center" vertical="center" wrapText="1" shrinkToFit="1"/>
    </xf>
    <xf numFmtId="0" fontId="28" fillId="0" borderId="0" xfId="0" applyFont="1" applyFill="1" applyBorder="1" applyAlignment="1">
      <alignment horizontal="right" vertical="top"/>
    </xf>
    <xf numFmtId="0" fontId="21" fillId="0" borderId="0" xfId="0" applyFont="1" applyBorder="1" applyAlignment="1">
      <alignment horizontal="center" vertical="center"/>
    </xf>
    <xf numFmtId="0" fontId="22" fillId="0" borderId="0" xfId="48" applyFont="1" applyFill="1" applyAlignment="1">
      <alignment horizontal="left" vertical="top"/>
      <protection/>
    </xf>
    <xf numFmtId="0" fontId="22" fillId="0" borderId="0" xfId="48" applyFont="1" applyFill="1" applyAlignment="1">
      <alignment horizontal="center" vertical="top"/>
      <protection/>
    </xf>
    <xf numFmtId="164" fontId="22" fillId="0" borderId="0" xfId="48" applyNumberFormat="1" applyFont="1" applyFill="1" applyAlignment="1">
      <alignment horizontal="right" vertical="top"/>
      <protection/>
    </xf>
    <xf numFmtId="44" fontId="22" fillId="0" borderId="0" xfId="39" applyNumberFormat="1" applyFont="1" applyFill="1" applyBorder="1" applyAlignment="1">
      <alignment horizontal="right" vertical="center"/>
    </xf>
    <xf numFmtId="0" fontId="29" fillId="0" borderId="0" xfId="48" applyFont="1" applyBorder="1" applyAlignment="1">
      <alignment vertical="center"/>
      <protection/>
    </xf>
    <xf numFmtId="0" fontId="20" fillId="0" borderId="0" xfId="0" applyFont="1" applyFill="1" applyBorder="1" applyAlignment="1">
      <alignment horizontal="left" vertical="center"/>
    </xf>
    <xf numFmtId="164" fontId="21" fillId="0" borderId="0" xfId="0" applyNumberFormat="1" applyFont="1" applyFill="1" applyBorder="1" applyAlignment="1">
      <alignment horizontal="left" vertical="center"/>
    </xf>
    <xf numFmtId="0" fontId="21" fillId="0" borderId="0" xfId="0" applyNumberFormat="1" applyFont="1" applyFill="1" applyBorder="1" applyAlignment="1">
      <alignment horizontal="center" vertical="center"/>
    </xf>
    <xf numFmtId="164" fontId="21" fillId="0" borderId="0" xfId="39" applyNumberFormat="1" applyFont="1" applyFill="1" applyBorder="1" applyAlignment="1">
      <alignment horizontal="right" vertical="center"/>
    </xf>
    <xf numFmtId="0" fontId="21" fillId="0" borderId="0" xfId="0" applyFont="1" applyFill="1" applyBorder="1" applyAlignment="1">
      <alignment horizontal="right" vertical="center"/>
    </xf>
    <xf numFmtId="0" fontId="22" fillId="0" borderId="0" xfId="0" applyFont="1" applyFill="1" applyBorder="1" applyAlignment="1">
      <alignment horizontal="center" vertical="center"/>
    </xf>
    <xf numFmtId="164" fontId="22" fillId="0" borderId="0" xfId="0" applyNumberFormat="1" applyFont="1" applyFill="1" applyBorder="1" applyAlignment="1">
      <alignment horizontal="center" vertical="center"/>
    </xf>
    <xf numFmtId="0" fontId="22" fillId="0" borderId="0" xfId="0" applyNumberFormat="1" applyFont="1" applyFill="1" applyBorder="1" applyAlignment="1">
      <alignment horizontal="center" vertical="center"/>
    </xf>
    <xf numFmtId="164" fontId="22" fillId="0" borderId="0" xfId="39" applyNumberFormat="1" applyFont="1" applyFill="1" applyBorder="1" applyAlignment="1">
      <alignment horizontal="center" vertical="center"/>
    </xf>
    <xf numFmtId="0" fontId="21" fillId="0" borderId="0" xfId="0" applyFont="1" applyFill="1" applyBorder="1" applyAlignment="1">
      <alignment vertical="center"/>
    </xf>
    <xf numFmtId="0" fontId="21" fillId="0" borderId="0" xfId="56" applyFont="1" applyFill="1" applyBorder="1" applyAlignment="1">
      <alignment horizontal="left" vertical="center"/>
      <protection/>
    </xf>
    <xf numFmtId="166" fontId="21" fillId="0" borderId="0" xfId="39" applyNumberFormat="1" applyFont="1" applyFill="1" applyBorder="1" applyAlignment="1">
      <alignment horizontal="right" vertical="center"/>
    </xf>
    <xf numFmtId="166" fontId="21" fillId="0" borderId="0" xfId="39" applyNumberFormat="1" applyFont="1" applyFill="1" applyBorder="1" applyAlignment="1">
      <alignment horizontal="center" vertical="center"/>
    </xf>
    <xf numFmtId="164" fontId="21" fillId="0" borderId="0" xfId="39" applyNumberFormat="1" applyFont="1" applyFill="1" applyBorder="1" applyAlignment="1">
      <alignment horizontal="center" vertical="center"/>
    </xf>
    <xf numFmtId="0" fontId="20" fillId="0" borderId="0" xfId="0" applyFont="1" applyFill="1" applyAlignment="1">
      <alignment horizontal="left" vertical="top"/>
    </xf>
    <xf numFmtId="0" fontId="21" fillId="0" borderId="0" xfId="0" applyFont="1" applyAlignment="1">
      <alignment horizontal="justify" vertical="top" wrapText="1"/>
    </xf>
    <xf numFmtId="0" fontId="21" fillId="0" borderId="0" xfId="0" applyFont="1" applyFill="1" applyBorder="1" applyAlignment="1">
      <alignment horizontal="right" vertical="top"/>
    </xf>
    <xf numFmtId="164" fontId="22" fillId="0" borderId="0" xfId="0" applyNumberFormat="1" applyFont="1" applyFill="1" applyAlignment="1">
      <alignment horizontal="right" vertical="top"/>
    </xf>
    <xf numFmtId="44" fontId="22" fillId="0" borderId="0" xfId="40" applyNumberFormat="1" applyFont="1" applyFill="1" applyAlignment="1">
      <alignment horizontal="right" vertical="top"/>
    </xf>
    <xf numFmtId="0" fontId="21" fillId="0" borderId="0" xfId="0" applyFont="1" applyFill="1" applyAlignment="1">
      <alignment vertical="top"/>
    </xf>
    <xf numFmtId="0" fontId="21" fillId="0" borderId="0" xfId="0" applyFont="1" applyFill="1" applyAlignment="1">
      <alignment horizontal="center" vertical="top"/>
    </xf>
    <xf numFmtId="164" fontId="21" fillId="0" borderId="0" xfId="0" applyNumberFormat="1" applyFont="1" applyFill="1" applyAlignment="1">
      <alignment horizontal="right" vertical="top"/>
    </xf>
    <xf numFmtId="44" fontId="22" fillId="0" borderId="0" xfId="40" applyNumberFormat="1" applyFont="1" applyFill="1" applyAlignment="1">
      <alignment vertical="top"/>
    </xf>
    <xf numFmtId="0" fontId="22" fillId="0" borderId="0" xfId="0" applyFont="1" applyFill="1" applyAlignment="1">
      <alignment vertical="top"/>
    </xf>
    <xf numFmtId="0" fontId="22" fillId="0" borderId="0" xfId="0" applyFont="1" applyFill="1" applyAlignment="1">
      <alignment horizontal="left" vertical="top"/>
    </xf>
    <xf numFmtId="0" fontId="22" fillId="0" borderId="0" xfId="0" applyFont="1" applyFill="1" applyAlignment="1">
      <alignment horizontal="center" vertical="top"/>
    </xf>
    <xf numFmtId="44" fontId="30" fillId="0" borderId="0" xfId="40" applyNumberFormat="1" applyFont="1" applyFill="1" applyAlignment="1">
      <alignment vertical="top"/>
    </xf>
    <xf numFmtId="44" fontId="30" fillId="0" borderId="0" xfId="40" applyNumberFormat="1" applyFont="1" applyFill="1" applyAlignment="1">
      <alignment horizontal="right" vertical="top"/>
    </xf>
    <xf numFmtId="166" fontId="21" fillId="0" borderId="0" xfId="40" applyNumberFormat="1" applyFont="1" applyFill="1" applyBorder="1" applyAlignment="1">
      <alignment horizontal="right" vertical="top"/>
    </xf>
    <xf numFmtId="166" fontId="30" fillId="0" borderId="0" xfId="40" applyNumberFormat="1" applyFont="1" applyFill="1" applyAlignment="1">
      <alignment horizontal="right" vertical="top"/>
    </xf>
    <xf numFmtId="0" fontId="21" fillId="0" borderId="0" xfId="0" applyFont="1" applyFill="1" applyBorder="1" applyAlignment="1">
      <alignment horizontal="center" vertical="top"/>
    </xf>
    <xf numFmtId="164" fontId="21" fillId="0" borderId="0" xfId="0" applyNumberFormat="1" applyFont="1" applyFill="1" applyBorder="1" applyAlignment="1">
      <alignment horizontal="left" vertical="top"/>
    </xf>
    <xf numFmtId="0" fontId="20" fillId="0" borderId="0" xfId="0" applyFont="1" applyFill="1" applyBorder="1" applyAlignment="1">
      <alignment horizontal="left" vertical="top"/>
    </xf>
    <xf numFmtId="0" fontId="21" fillId="0" borderId="0" xfId="0" applyNumberFormat="1" applyFont="1" applyFill="1" applyBorder="1" applyAlignment="1">
      <alignment horizontal="right" vertical="top"/>
    </xf>
    <xf numFmtId="0" fontId="22" fillId="0" borderId="0" xfId="0" applyFont="1" applyFill="1" applyBorder="1" applyAlignment="1">
      <alignment horizontal="center" vertical="top"/>
    </xf>
    <xf numFmtId="164" fontId="22" fillId="0" borderId="0" xfId="0" applyNumberFormat="1" applyFont="1" applyFill="1" applyBorder="1" applyAlignment="1">
      <alignment horizontal="center" vertical="top"/>
    </xf>
    <xf numFmtId="0" fontId="22" fillId="0" borderId="0" xfId="0" applyNumberFormat="1" applyFont="1" applyFill="1" applyBorder="1" applyAlignment="1">
      <alignment horizontal="center" vertical="top"/>
    </xf>
    <xf numFmtId="44" fontId="22" fillId="0" borderId="0" xfId="40" applyNumberFormat="1" applyFont="1" applyFill="1" applyBorder="1" applyAlignment="1">
      <alignment horizontal="center" vertical="top"/>
    </xf>
    <xf numFmtId="0" fontId="21" fillId="0" borderId="0" xfId="0" applyFont="1" applyFill="1" applyBorder="1" applyAlignment="1">
      <alignment vertical="top"/>
    </xf>
    <xf numFmtId="44" fontId="21" fillId="0" borderId="0" xfId="40" applyNumberFormat="1" applyFont="1" applyFill="1" applyBorder="1" applyAlignment="1">
      <alignment vertical="top"/>
    </xf>
    <xf numFmtId="0" fontId="31" fillId="0" borderId="0" xfId="0" applyFont="1" applyFill="1" applyBorder="1" applyAlignment="1">
      <alignment vertical="top"/>
    </xf>
    <xf numFmtId="164" fontId="21" fillId="0" borderId="0" xfId="0" applyNumberFormat="1" applyFont="1" applyFill="1" applyBorder="1" applyAlignment="1">
      <alignment horizontal="center" vertical="top"/>
    </xf>
    <xf numFmtId="0" fontId="0" fillId="0" borderId="0" xfId="49" applyFont="1" applyFill="1" applyBorder="1">
      <alignment/>
      <protection/>
    </xf>
    <xf numFmtId="49" fontId="0" fillId="0" borderId="0" xfId="49" applyNumberFormat="1" applyFont="1" applyFill="1" applyBorder="1" applyAlignment="1">
      <alignment horizontal="center"/>
      <protection/>
    </xf>
    <xf numFmtId="0" fontId="0" fillId="0" borderId="0" xfId="0" applyNumberFormat="1" applyFont="1" applyAlignment="1">
      <alignment horizontal="center"/>
    </xf>
    <xf numFmtId="0" fontId="16" fillId="0" borderId="0" xfId="0" applyNumberFormat="1" applyFont="1" applyFill="1" applyBorder="1" applyAlignment="1">
      <alignment horizontal="center" vertical="top"/>
    </xf>
    <xf numFmtId="0" fontId="0" fillId="0" borderId="0" xfId="49" applyNumberFormat="1" applyFont="1" applyBorder="1" applyAlignment="1">
      <alignment horizontal="center"/>
      <protection/>
    </xf>
    <xf numFmtId="0" fontId="6" fillId="0" borderId="0" xfId="0" applyNumberFormat="1" applyFont="1" applyFill="1" applyAlignment="1">
      <alignment horizontal="center" vertical="top"/>
    </xf>
    <xf numFmtId="0" fontId="0" fillId="0" borderId="0" xfId="0" applyNumberFormat="1" applyFont="1" applyFill="1" applyAlignment="1">
      <alignment horizontal="center" vertical="top"/>
    </xf>
    <xf numFmtId="0" fontId="6" fillId="0" borderId="0" xfId="49" applyFont="1" applyFill="1" applyBorder="1" applyAlignment="1">
      <alignment vertical="top" wrapText="1"/>
      <protection/>
    </xf>
    <xf numFmtId="0" fontId="21" fillId="0" borderId="0" xfId="0" applyFont="1" applyFill="1" applyBorder="1" applyAlignment="1">
      <alignment vertical="top" wrapText="1"/>
    </xf>
    <xf numFmtId="0" fontId="0" fillId="0" borderId="0" xfId="0" applyFont="1" applyFill="1" applyBorder="1" applyAlignment="1">
      <alignment horizontal="center"/>
    </xf>
    <xf numFmtId="0" fontId="0" fillId="0" borderId="0" xfId="0" applyFont="1" applyAlignment="1">
      <alignment horizontal="center"/>
    </xf>
    <xf numFmtId="44" fontId="0" fillId="0" borderId="0" xfId="0" applyNumberFormat="1" applyFont="1" applyAlignment="1">
      <alignment horizontal="center"/>
    </xf>
    <xf numFmtId="0" fontId="0" fillId="0" borderId="0" xfId="0" applyFont="1" applyAlignment="1">
      <alignment/>
    </xf>
    <xf numFmtId="49" fontId="0" fillId="0" borderId="0" xfId="0" applyNumberFormat="1" applyFont="1" applyFill="1" applyBorder="1" applyAlignment="1">
      <alignment horizontal="center" vertical="top"/>
    </xf>
    <xf numFmtId="164" fontId="0" fillId="0" borderId="0" xfId="0" applyNumberFormat="1" applyFont="1" applyFill="1" applyBorder="1" applyAlignment="1">
      <alignment horizontal="left" vertical="top"/>
    </xf>
    <xf numFmtId="0" fontId="0" fillId="0" borderId="0" xfId="0" applyFont="1" applyFill="1" applyBorder="1" applyAlignment="1">
      <alignment horizontal="center" vertical="top"/>
    </xf>
    <xf numFmtId="0" fontId="0" fillId="0" borderId="0" xfId="0" applyNumberFormat="1" applyFont="1" applyFill="1" applyBorder="1" applyAlignment="1">
      <alignment horizontal="center" vertical="top"/>
    </xf>
    <xf numFmtId="44" fontId="0" fillId="0" borderId="0" xfId="39" applyNumberFormat="1" applyFont="1" applyFill="1" applyBorder="1" applyAlignment="1">
      <alignment horizontal="center" vertical="top"/>
    </xf>
    <xf numFmtId="0" fontId="0" fillId="0" borderId="0" xfId="0" applyFont="1" applyFill="1" applyBorder="1" applyAlignment="1">
      <alignment horizontal="right" vertical="top"/>
    </xf>
    <xf numFmtId="0" fontId="0" fillId="0" borderId="0" xfId="0" applyFont="1" applyFill="1" applyBorder="1" applyAlignment="1">
      <alignment vertical="top"/>
    </xf>
    <xf numFmtId="178" fontId="19" fillId="0" borderId="0" xfId="0" applyNumberFormat="1" applyFont="1" applyBorder="1" applyAlignment="1">
      <alignment horizontal="center"/>
    </xf>
    <xf numFmtId="1" fontId="19" fillId="0" borderId="0" xfId="0" applyNumberFormat="1" applyFont="1" applyBorder="1" applyAlignment="1">
      <alignment horizontal="center"/>
    </xf>
    <xf numFmtId="44" fontId="19" fillId="0" borderId="0" xfId="0" applyNumberFormat="1" applyFont="1" applyBorder="1" applyAlignment="1">
      <alignment horizontal="center"/>
    </xf>
    <xf numFmtId="0" fontId="0" fillId="0" borderId="0" xfId="0" applyFont="1" applyAlignment="1">
      <alignment horizontal="justify" vertical="top" wrapText="1"/>
    </xf>
    <xf numFmtId="0" fontId="0" fillId="0" borderId="0" xfId="0" applyFont="1" applyFill="1" applyAlignment="1">
      <alignment vertical="top"/>
    </xf>
    <xf numFmtId="0" fontId="0" fillId="0" borderId="0" xfId="0" applyFont="1" applyFill="1" applyAlignment="1">
      <alignment horizontal="left" vertical="top"/>
    </xf>
    <xf numFmtId="49" fontId="0" fillId="0" borderId="0" xfId="0" applyNumberFormat="1" applyFont="1" applyFill="1" applyAlignment="1">
      <alignment horizontal="center" vertical="top"/>
    </xf>
    <xf numFmtId="0" fontId="0" fillId="0" borderId="0" xfId="0" applyFont="1" applyFill="1" applyAlignment="1">
      <alignment horizontal="center" vertical="top"/>
    </xf>
    <xf numFmtId="164" fontId="0" fillId="0" borderId="0" xfId="0" applyNumberFormat="1" applyFont="1" applyFill="1" applyAlignment="1">
      <alignment horizontal="center" vertical="top"/>
    </xf>
    <xf numFmtId="164" fontId="0" fillId="0" borderId="0" xfId="0" applyNumberFormat="1" applyFont="1" applyFill="1" applyBorder="1" applyAlignment="1">
      <alignment horizontal="center" vertical="top"/>
    </xf>
    <xf numFmtId="0" fontId="10" fillId="0" borderId="0" xfId="0" applyFont="1" applyFill="1" applyAlignment="1">
      <alignment horizontal="left" vertical="top"/>
    </xf>
    <xf numFmtId="0" fontId="0" fillId="0" borderId="10" xfId="0" applyFont="1" applyFill="1" applyBorder="1" applyAlignment="1">
      <alignment horizontal="center" vertical="center"/>
    </xf>
    <xf numFmtId="0" fontId="0" fillId="0" borderId="0" xfId="0" applyFont="1" applyFill="1" applyAlignment="1">
      <alignment horizontal="left" vertical="top"/>
    </xf>
    <xf numFmtId="0" fontId="5" fillId="0" borderId="0" xfId="0" applyFont="1" applyFill="1" applyAlignment="1">
      <alignment horizontal="center" vertical="center"/>
    </xf>
    <xf numFmtId="0" fontId="7" fillId="0" borderId="0" xfId="0"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vertical="top"/>
    </xf>
    <xf numFmtId="164" fontId="32" fillId="0" borderId="0" xfId="0" applyNumberFormat="1" applyFont="1" applyFill="1" applyBorder="1" applyAlignment="1">
      <alignment horizontal="left" vertical="center" wrapText="1"/>
    </xf>
    <xf numFmtId="49" fontId="6" fillId="0" borderId="0" xfId="49" applyNumberFormat="1" applyFont="1" applyFill="1" applyBorder="1" applyAlignment="1">
      <alignment horizontal="center" vertical="top"/>
      <protection/>
    </xf>
    <xf numFmtId="49" fontId="6" fillId="0" borderId="0" xfId="49" applyNumberFormat="1" applyFont="1" applyFill="1" applyBorder="1" applyAlignment="1">
      <alignment horizontal="center"/>
      <protection/>
    </xf>
    <xf numFmtId="0" fontId="6" fillId="0" borderId="0" xfId="49" applyFont="1" applyFill="1" applyBorder="1">
      <alignment/>
      <protection/>
    </xf>
    <xf numFmtId="0" fontId="0" fillId="0" borderId="0" xfId="49" applyFont="1" applyFill="1" applyBorder="1" applyAlignment="1">
      <alignment horizontal="center"/>
      <protection/>
    </xf>
    <xf numFmtId="0" fontId="0" fillId="0" borderId="0" xfId="49" applyNumberFormat="1" applyFont="1" applyFill="1" applyBorder="1" applyAlignment="1">
      <alignment horizontal="right"/>
      <protection/>
    </xf>
    <xf numFmtId="49" fontId="0" fillId="0" borderId="0" xfId="49" applyNumberFormat="1" applyFont="1" applyFill="1" applyBorder="1" applyAlignment="1">
      <alignment horizontal="left" vertical="top"/>
      <protection/>
    </xf>
    <xf numFmtId="0" fontId="0" fillId="0" borderId="0" xfId="49" applyFont="1" applyFill="1" applyBorder="1" applyAlignment="1">
      <alignment vertical="top" wrapText="1"/>
      <protection/>
    </xf>
    <xf numFmtId="49" fontId="0" fillId="0" borderId="0" xfId="49" applyNumberFormat="1" applyFont="1" applyFill="1" applyBorder="1" applyAlignment="1">
      <alignment horizontal="center" shrinkToFit="1"/>
      <protection/>
    </xf>
    <xf numFmtId="4" fontId="0" fillId="0" borderId="0" xfId="49" applyNumberFormat="1" applyFont="1" applyFill="1" applyBorder="1" applyAlignment="1">
      <alignment horizontal="right"/>
      <protection/>
    </xf>
    <xf numFmtId="178" fontId="18" fillId="0" borderId="0" xfId="0" applyNumberFormat="1" applyFont="1" applyFill="1" applyBorder="1" applyAlignment="1">
      <alignment horizontal="left"/>
    </xf>
    <xf numFmtId="0" fontId="0" fillId="0" borderId="0" xfId="0" applyFont="1" applyFill="1" applyBorder="1" applyAlignment="1">
      <alignment horizontal="left" vertical="top"/>
    </xf>
    <xf numFmtId="0" fontId="6" fillId="0" borderId="0" xfId="0" applyFont="1" applyFill="1" applyBorder="1" applyAlignment="1">
      <alignment horizontal="center"/>
    </xf>
  </cellXfs>
  <cellStyles count="54">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měny 2" xfId="40"/>
    <cellStyle name="Currency [0]" xfId="41"/>
    <cellStyle name="Nadpis 1" xfId="42"/>
    <cellStyle name="Nadpis 2" xfId="43"/>
    <cellStyle name="Nadpis 3" xfId="44"/>
    <cellStyle name="Nadpis 4" xfId="45"/>
    <cellStyle name="Název" xfId="46"/>
    <cellStyle name="Neutrální" xfId="47"/>
    <cellStyle name="normální 2" xfId="48"/>
    <cellStyle name="normální_POL.XLS" xfId="49"/>
    <cellStyle name="Poznámka" xfId="50"/>
    <cellStyle name="Percent" xfId="51"/>
    <cellStyle name="procent 2" xfId="52"/>
    <cellStyle name="Propojená buňka" xfId="53"/>
    <cellStyle name="Followed Hyperlink" xfId="54"/>
    <cellStyle name="Správně" xfId="55"/>
    <cellStyle name="Styl 1" xfId="56"/>
    <cellStyle name="Text upozornění" xfId="57"/>
    <cellStyle name="Vstup" xfId="58"/>
    <cellStyle name="Výpočet" xfId="59"/>
    <cellStyle name="Výstup" xfId="60"/>
    <cellStyle name="Vysvětlující text" xfId="61"/>
    <cellStyle name="Zvýraznění 1" xfId="62"/>
    <cellStyle name="Zvýraznění 2" xfId="63"/>
    <cellStyle name="Zvýraznění 3" xfId="64"/>
    <cellStyle name="Zvýraznění 4" xfId="65"/>
    <cellStyle name="Zvýraznění 5" xfId="66"/>
    <cellStyle name="Zvýraznění 6" xfId="67"/>
  </cellStyles>
  <dxfs count="11">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40"/>
  <sheetViews>
    <sheetView zoomScale="90" zoomScaleNormal="90" zoomScalePageLayoutView="0" workbookViewId="0" topLeftCell="A1">
      <selection activeCell="M21" sqref="M21"/>
    </sheetView>
  </sheetViews>
  <sheetFormatPr defaultColWidth="9.140625" defaultRowHeight="12.75"/>
  <cols>
    <col min="1" max="1" width="3.7109375" style="51" customWidth="1"/>
    <col min="2" max="2" width="43.28125" style="51" customWidth="1"/>
    <col min="3" max="3" width="7.57421875" style="15" customWidth="1"/>
    <col min="4" max="4" width="6.28125" style="15" customWidth="1"/>
    <col min="5" max="5" width="15.140625" style="15" customWidth="1"/>
    <col min="6" max="6" width="13.7109375" style="15" bestFit="1" customWidth="1"/>
    <col min="7" max="7" width="18.8515625" style="52" customWidth="1"/>
    <col min="8" max="16384" width="9.140625" style="51" customWidth="1"/>
  </cols>
  <sheetData>
    <row r="1" spans="1:7" s="50" customFormat="1" ht="42.75" customHeight="1">
      <c r="A1" s="325" t="s">
        <v>403</v>
      </c>
      <c r="B1" s="325"/>
      <c r="C1" s="325"/>
      <c r="D1" s="325"/>
      <c r="E1" s="325"/>
      <c r="F1" s="325"/>
      <c r="G1" s="49"/>
    </row>
    <row r="2" spans="1:7" s="50" customFormat="1" ht="12.75">
      <c r="A2" s="327"/>
      <c r="B2" s="327"/>
      <c r="C2" s="327"/>
      <c r="D2" s="50" t="s">
        <v>381</v>
      </c>
      <c r="E2" s="1"/>
      <c r="F2" s="1"/>
      <c r="G2" s="49"/>
    </row>
    <row r="3" spans="1:7" s="50" customFormat="1" ht="26.25" customHeight="1">
      <c r="A3" s="326" t="s">
        <v>415</v>
      </c>
      <c r="B3" s="326"/>
      <c r="C3" s="326"/>
      <c r="D3" s="326"/>
      <c r="E3" s="326"/>
      <c r="F3" s="326"/>
      <c r="G3" s="49"/>
    </row>
    <row r="4" spans="1:7" s="18" customFormat="1" ht="30" customHeight="1">
      <c r="A4" s="2"/>
      <c r="B4" s="329" t="s">
        <v>78</v>
      </c>
      <c r="C4" s="329"/>
      <c r="D4" s="329"/>
      <c r="E4" s="329"/>
      <c r="F4" s="329"/>
      <c r="G4" s="42"/>
    </row>
    <row r="5" spans="2:7" s="3" customFormat="1" ht="12.75" customHeight="1">
      <c r="B5" s="4"/>
      <c r="C5" s="5"/>
      <c r="D5" s="6"/>
      <c r="E5" s="7"/>
      <c r="F5" s="7"/>
      <c r="G5" s="43"/>
    </row>
    <row r="6" spans="1:7" s="3" customFormat="1" ht="12.75" customHeight="1">
      <c r="A6" s="20" t="s">
        <v>382</v>
      </c>
      <c r="B6" s="21" t="s">
        <v>384</v>
      </c>
      <c r="C6" s="20" t="s">
        <v>385</v>
      </c>
      <c r="D6" s="22" t="s">
        <v>386</v>
      </c>
      <c r="E6" s="23" t="s">
        <v>387</v>
      </c>
      <c r="F6" s="23" t="s">
        <v>388</v>
      </c>
      <c r="G6" s="43"/>
    </row>
    <row r="7" spans="1:7" s="28" customFormat="1" ht="12.75" customHeight="1">
      <c r="A7" s="8" t="s">
        <v>429</v>
      </c>
      <c r="B7" s="24"/>
      <c r="C7" s="25"/>
      <c r="D7" s="26"/>
      <c r="E7" s="27"/>
      <c r="F7" s="27"/>
      <c r="G7" s="44"/>
    </row>
    <row r="8" spans="1:7" s="3" customFormat="1" ht="12.75">
      <c r="A8" s="5" t="s">
        <v>389</v>
      </c>
      <c r="B8" s="4" t="s">
        <v>420</v>
      </c>
      <c r="C8" s="5" t="s">
        <v>399</v>
      </c>
      <c r="D8" s="6">
        <v>1</v>
      </c>
      <c r="E8" s="29">
        <f>1_1_Zatepleni_strechy!G36</f>
        <v>0</v>
      </c>
      <c r="F8" s="29">
        <f>D8*E8</f>
        <v>0</v>
      </c>
      <c r="G8" s="43"/>
    </row>
    <row r="9" spans="1:7" s="3" customFormat="1" ht="12.75">
      <c r="A9" s="5" t="s">
        <v>391</v>
      </c>
      <c r="B9" s="4" t="s">
        <v>421</v>
      </c>
      <c r="C9" s="5" t="s">
        <v>399</v>
      </c>
      <c r="D9" s="6">
        <v>1</v>
      </c>
      <c r="E9" s="29">
        <f>1_2_Stresni_okna!G17</f>
        <v>0</v>
      </c>
      <c r="F9" s="29">
        <f aca="true" t="shared" si="0" ref="F9:F24">D9*E9</f>
        <v>0</v>
      </c>
      <c r="G9" s="43"/>
    </row>
    <row r="10" spans="1:7" s="3" customFormat="1" ht="12.75">
      <c r="A10" s="5" t="s">
        <v>392</v>
      </c>
      <c r="B10" s="4" t="s">
        <v>88</v>
      </c>
      <c r="C10" s="5" t="s">
        <v>399</v>
      </c>
      <c r="D10" s="6">
        <v>1</v>
      </c>
      <c r="E10" s="29">
        <f>1_3_Vnitrni_dispozice!G169</f>
        <v>0</v>
      </c>
      <c r="F10" s="29">
        <f t="shared" si="0"/>
        <v>0</v>
      </c>
      <c r="G10" s="43"/>
    </row>
    <row r="11" spans="1:7" s="3" customFormat="1" ht="12.75">
      <c r="A11" s="5" t="s">
        <v>393</v>
      </c>
      <c r="B11" s="4" t="s">
        <v>426</v>
      </c>
      <c r="C11" s="5" t="s">
        <v>399</v>
      </c>
      <c r="D11" s="6">
        <v>1</v>
      </c>
      <c r="E11" s="29">
        <f>1_4_Plyn!G47</f>
        <v>0</v>
      </c>
      <c r="F11" s="29">
        <f t="shared" si="0"/>
        <v>0</v>
      </c>
      <c r="G11" s="43"/>
    </row>
    <row r="12" spans="1:7" s="3" customFormat="1" ht="12.75">
      <c r="A12" s="5" t="s">
        <v>396</v>
      </c>
      <c r="B12" s="4" t="s">
        <v>427</v>
      </c>
      <c r="C12" s="5" t="s">
        <v>399</v>
      </c>
      <c r="D12" s="6">
        <v>1</v>
      </c>
      <c r="E12" s="29">
        <f>1_5_Topeni!G90</f>
        <v>0</v>
      </c>
      <c r="F12" s="29">
        <f t="shared" si="0"/>
        <v>0</v>
      </c>
      <c r="G12" s="43"/>
    </row>
    <row r="13" spans="1:7" s="3" customFormat="1" ht="12.75">
      <c r="A13" s="5" t="s">
        <v>397</v>
      </c>
      <c r="B13" s="4" t="s">
        <v>89</v>
      </c>
      <c r="C13" s="5" t="s">
        <v>399</v>
      </c>
      <c r="D13" s="6">
        <v>1</v>
      </c>
      <c r="E13" s="29">
        <f>'1_6_Vodovod a kanalizace'!G82</f>
        <v>0</v>
      </c>
      <c r="F13" s="29">
        <f>D13*E13</f>
        <v>0</v>
      </c>
      <c r="G13" s="43"/>
    </row>
    <row r="14" spans="1:7" s="3" customFormat="1" ht="12.75" customHeight="1">
      <c r="A14" s="5" t="s">
        <v>398</v>
      </c>
      <c r="B14" s="4" t="s">
        <v>430</v>
      </c>
      <c r="C14" s="5" t="s">
        <v>399</v>
      </c>
      <c r="D14" s="6">
        <v>1</v>
      </c>
      <c r="E14" s="29">
        <v>0</v>
      </c>
      <c r="F14" s="29">
        <f t="shared" si="0"/>
        <v>0</v>
      </c>
      <c r="G14" s="43"/>
    </row>
    <row r="15" spans="1:7" s="28" customFormat="1" ht="12.75" customHeight="1">
      <c r="A15" s="8" t="s">
        <v>428</v>
      </c>
      <c r="B15" s="24"/>
      <c r="C15" s="25"/>
      <c r="D15" s="26"/>
      <c r="E15" s="27"/>
      <c r="F15" s="29"/>
      <c r="G15" s="44"/>
    </row>
    <row r="16" spans="1:7" s="3" customFormat="1" ht="12.75" customHeight="1">
      <c r="A16" s="5" t="s">
        <v>389</v>
      </c>
      <c r="B16" s="4" t="s">
        <v>419</v>
      </c>
      <c r="C16" s="5" t="s">
        <v>399</v>
      </c>
      <c r="D16" s="6">
        <v>1</v>
      </c>
      <c r="E16" s="29">
        <f>'2_1_Silnoproudé rozvody'!F86</f>
        <v>0</v>
      </c>
      <c r="F16" s="29">
        <f t="shared" si="0"/>
        <v>0</v>
      </c>
      <c r="G16" s="43"/>
    </row>
    <row r="17" spans="1:7" s="3" customFormat="1" ht="12.75" customHeight="1">
      <c r="A17" s="5" t="s">
        <v>391</v>
      </c>
      <c r="B17" s="4" t="s">
        <v>422</v>
      </c>
      <c r="C17" s="5" t="s">
        <v>399</v>
      </c>
      <c r="D17" s="6">
        <v>1</v>
      </c>
      <c r="E17" s="29">
        <f>2_2_EZS!F51</f>
        <v>0</v>
      </c>
      <c r="F17" s="29">
        <f t="shared" si="0"/>
        <v>0</v>
      </c>
      <c r="G17" s="43"/>
    </row>
    <row r="18" spans="1:7" s="3" customFormat="1" ht="12.75" customHeight="1">
      <c r="A18" s="5" t="s">
        <v>392</v>
      </c>
      <c r="B18" s="4" t="s">
        <v>423</v>
      </c>
      <c r="C18" s="5" t="s">
        <v>399</v>
      </c>
      <c r="D18" s="6">
        <v>1</v>
      </c>
      <c r="E18" s="29">
        <f>2_3_EPS!F60</f>
        <v>0</v>
      </c>
      <c r="F18" s="29">
        <f t="shared" si="0"/>
        <v>0</v>
      </c>
      <c r="G18" s="43"/>
    </row>
    <row r="19" spans="1:7" s="3" customFormat="1" ht="12.75" customHeight="1">
      <c r="A19" s="5" t="s">
        <v>393</v>
      </c>
      <c r="B19" s="4" t="s">
        <v>424</v>
      </c>
      <c r="C19" s="5" t="s">
        <v>399</v>
      </c>
      <c r="D19" s="6">
        <v>1</v>
      </c>
      <c r="E19" s="29">
        <f>2_4_Vstup_dochazka!F41</f>
        <v>0</v>
      </c>
      <c r="F19" s="29">
        <f t="shared" si="0"/>
        <v>0</v>
      </c>
      <c r="G19" s="43"/>
    </row>
    <row r="20" spans="1:7" s="3" customFormat="1" ht="12.75" customHeight="1">
      <c r="A20" s="5" t="s">
        <v>396</v>
      </c>
      <c r="B20" s="4" t="s">
        <v>431</v>
      </c>
      <c r="C20" s="5" t="s">
        <v>399</v>
      </c>
      <c r="D20" s="6">
        <v>1</v>
      </c>
      <c r="E20" s="29">
        <f>2_5_Kamery!F42</f>
        <v>0</v>
      </c>
      <c r="F20" s="29">
        <f t="shared" si="0"/>
        <v>0</v>
      </c>
      <c r="G20" s="43"/>
    </row>
    <row r="21" spans="1:7" s="3" customFormat="1" ht="12.75" customHeight="1">
      <c r="A21" s="5" t="s">
        <v>397</v>
      </c>
      <c r="B21" s="4" t="s">
        <v>425</v>
      </c>
      <c r="C21" s="5" t="s">
        <v>399</v>
      </c>
      <c r="D21" s="6">
        <v>1</v>
      </c>
      <c r="E21" s="29">
        <f>'2_6_Strukturovaná kabeláž'!F73</f>
        <v>0</v>
      </c>
      <c r="F21" s="29">
        <f t="shared" si="0"/>
        <v>0</v>
      </c>
      <c r="G21" s="43"/>
    </row>
    <row r="22" spans="1:7" s="3" customFormat="1" ht="12.75" customHeight="1">
      <c r="A22" s="5" t="s">
        <v>398</v>
      </c>
      <c r="B22" s="4" t="s">
        <v>843</v>
      </c>
      <c r="C22" s="5" t="s">
        <v>399</v>
      </c>
      <c r="D22" s="6">
        <v>1</v>
      </c>
      <c r="E22" s="29">
        <f>2_7_Videotelefon!F34</f>
        <v>0</v>
      </c>
      <c r="F22" s="29">
        <f t="shared" si="0"/>
        <v>0</v>
      </c>
      <c r="G22" s="43" t="s">
        <v>22</v>
      </c>
    </row>
    <row r="23" spans="1:7" s="3" customFormat="1" ht="12.75" customHeight="1">
      <c r="A23" s="5" t="s">
        <v>400</v>
      </c>
      <c r="B23" s="4" t="s">
        <v>432</v>
      </c>
      <c r="C23" s="5" t="s">
        <v>399</v>
      </c>
      <c r="D23" s="6">
        <v>1</v>
      </c>
      <c r="E23" s="29">
        <f>2_8_Hardware_software_tech!F17</f>
        <v>0</v>
      </c>
      <c r="F23" s="29">
        <f t="shared" si="0"/>
        <v>0</v>
      </c>
      <c r="G23" s="43"/>
    </row>
    <row r="24" spans="1:7" s="3" customFormat="1" ht="12.75" customHeight="1">
      <c r="A24" s="5" t="s">
        <v>401</v>
      </c>
      <c r="B24" s="4" t="s">
        <v>430</v>
      </c>
      <c r="C24" s="5" t="s">
        <v>399</v>
      </c>
      <c r="D24" s="6">
        <v>1</v>
      </c>
      <c r="E24" s="29">
        <v>0</v>
      </c>
      <c r="F24" s="29">
        <f t="shared" si="0"/>
        <v>0</v>
      </c>
      <c r="G24" s="43"/>
    </row>
    <row r="25" spans="1:7" s="28" customFormat="1" ht="12.75" customHeight="1">
      <c r="A25" s="8" t="s">
        <v>416</v>
      </c>
      <c r="B25" s="24"/>
      <c r="C25" s="25"/>
      <c r="D25" s="26"/>
      <c r="E25" s="27"/>
      <c r="F25" s="27"/>
      <c r="G25" s="44"/>
    </row>
    <row r="26" spans="1:7" s="3" customFormat="1" ht="12.75">
      <c r="A26" s="5" t="s">
        <v>389</v>
      </c>
      <c r="B26" s="30" t="s">
        <v>411</v>
      </c>
      <c r="C26" s="5" t="s">
        <v>409</v>
      </c>
      <c r="D26" s="6">
        <v>36</v>
      </c>
      <c r="E26" s="29">
        <v>0</v>
      </c>
      <c r="F26" s="29">
        <f>D26*E26</f>
        <v>0</v>
      </c>
      <c r="G26" s="43"/>
    </row>
    <row r="27" spans="1:7" s="3" customFormat="1" ht="12.75">
      <c r="A27" s="5"/>
      <c r="B27" s="30"/>
      <c r="C27" s="5"/>
      <c r="D27" s="6"/>
      <c r="E27" s="29"/>
      <c r="F27" s="29"/>
      <c r="G27" s="43"/>
    </row>
    <row r="28" spans="1:7" s="3" customFormat="1" ht="12.75">
      <c r="A28" s="9" t="s">
        <v>407</v>
      </c>
      <c r="B28" s="31"/>
      <c r="C28" s="5"/>
      <c r="D28" s="6"/>
      <c r="E28" s="29"/>
      <c r="F28" s="29"/>
      <c r="G28" s="43"/>
    </row>
    <row r="29" spans="1:7" s="10" customFormat="1" ht="12.75">
      <c r="A29" s="5" t="s">
        <v>389</v>
      </c>
      <c r="B29" s="49" t="s">
        <v>417</v>
      </c>
      <c r="C29" s="46"/>
      <c r="D29" s="47"/>
      <c r="E29" s="47"/>
      <c r="F29" s="48">
        <f>SUM(F8:F14)</f>
        <v>0</v>
      </c>
      <c r="G29" s="41"/>
    </row>
    <row r="30" spans="1:7" s="36" customFormat="1" ht="12.75">
      <c r="A30" s="5" t="s">
        <v>391</v>
      </c>
      <c r="B30" s="16" t="s">
        <v>418</v>
      </c>
      <c r="C30" s="32"/>
      <c r="D30" s="33"/>
      <c r="E30" s="13"/>
      <c r="F30" s="34">
        <f>SUM(F16:F24)</f>
        <v>0</v>
      </c>
      <c r="G30" s="16"/>
    </row>
    <row r="31" spans="1:7" s="36" customFormat="1" ht="12.75">
      <c r="A31" s="5" t="s">
        <v>392</v>
      </c>
      <c r="B31" s="36" t="s">
        <v>410</v>
      </c>
      <c r="C31" s="32"/>
      <c r="D31" s="33"/>
      <c r="E31" s="13"/>
      <c r="F31" s="34">
        <f>SUM(F26)</f>
        <v>0</v>
      </c>
      <c r="G31" s="16"/>
    </row>
    <row r="32" spans="1:7" s="36" customFormat="1" ht="12.75">
      <c r="A32" s="5"/>
      <c r="C32" s="32"/>
      <c r="D32" s="33"/>
      <c r="E32" s="13"/>
      <c r="F32" s="34"/>
      <c r="G32" s="16"/>
    </row>
    <row r="33" spans="1:7" s="10" customFormat="1" ht="12.75">
      <c r="A33" s="328" t="s">
        <v>394</v>
      </c>
      <c r="B33" s="328"/>
      <c r="C33" s="328"/>
      <c r="D33" s="328"/>
      <c r="E33" s="328"/>
      <c r="F33" s="38">
        <f>SUM(F29:F31)</f>
        <v>0</v>
      </c>
      <c r="G33" s="41"/>
    </row>
    <row r="34" spans="1:7" s="36" customFormat="1" ht="12.75" customHeight="1">
      <c r="A34" s="324" t="s">
        <v>414</v>
      </c>
      <c r="B34" s="324"/>
      <c r="C34" s="11">
        <v>0.2</v>
      </c>
      <c r="D34" s="12"/>
      <c r="E34" s="13"/>
      <c r="F34" s="37">
        <f>F33*0.2</f>
        <v>0</v>
      </c>
      <c r="G34" s="16"/>
    </row>
    <row r="35" spans="1:7" s="40" customFormat="1" ht="12.75" customHeight="1">
      <c r="A35" s="322" t="s">
        <v>408</v>
      </c>
      <c r="B35" s="322"/>
      <c r="C35" s="322"/>
      <c r="D35" s="322"/>
      <c r="E35" s="322"/>
      <c r="F35" s="14">
        <f>F33+F34</f>
        <v>0</v>
      </c>
      <c r="G35" s="45"/>
    </row>
    <row r="39" s="50" customFormat="1" ht="12.75">
      <c r="G39" s="49"/>
    </row>
    <row r="40" spans="2:7" s="50" customFormat="1" ht="12.75">
      <c r="B40" s="50" t="s">
        <v>412</v>
      </c>
      <c r="C40" s="323" t="s">
        <v>413</v>
      </c>
      <c r="D40" s="323"/>
      <c r="E40" s="323"/>
      <c r="G40" s="49"/>
    </row>
  </sheetData>
  <sheetProtection/>
  <mergeCells count="8">
    <mergeCell ref="A35:E35"/>
    <mergeCell ref="C40:E40"/>
    <mergeCell ref="A34:B34"/>
    <mergeCell ref="A1:F1"/>
    <mergeCell ref="A3:F3"/>
    <mergeCell ref="A2:C2"/>
    <mergeCell ref="A33:E33"/>
    <mergeCell ref="B4:F4"/>
  </mergeCells>
  <printOptions/>
  <pageMargins left="0.35433070866141736" right="0.31496062992125984" top="0.4330708661417323" bottom="0.4724409448818898" header="0.5118110236220472" footer="0.5118110236220472"/>
  <pageSetup fitToHeight="1" fitToWidth="1" horizontalDpi="600" verticalDpi="600" orientation="portrait" paperSize="9" scale="91" r:id="rId1"/>
</worksheet>
</file>

<file path=xl/worksheets/sheet10.xml><?xml version="1.0" encoding="utf-8"?>
<worksheet xmlns="http://schemas.openxmlformats.org/spreadsheetml/2006/main" xmlns:r="http://schemas.openxmlformats.org/officeDocument/2006/relationships">
  <dimension ref="A1:G60"/>
  <sheetViews>
    <sheetView zoomScale="90" zoomScaleNormal="90" zoomScalePageLayoutView="0" workbookViewId="0" topLeftCell="A24">
      <selection activeCell="K37" sqref="K37"/>
    </sheetView>
  </sheetViews>
  <sheetFormatPr defaultColWidth="9.140625" defaultRowHeight="12.75"/>
  <cols>
    <col min="1" max="1" width="9.140625" style="138" customWidth="1"/>
    <col min="2" max="2" width="45.00390625" style="138" customWidth="1"/>
    <col min="3" max="3" width="6.8515625" style="163" customWidth="1"/>
    <col min="4" max="4" width="9.421875" style="163" customWidth="1"/>
    <col min="5" max="5" width="12.57421875" style="163" bestFit="1" customWidth="1"/>
    <col min="6" max="6" width="15.57421875" style="163" bestFit="1" customWidth="1"/>
    <col min="7" max="7" width="25.00390625" style="163" customWidth="1"/>
    <col min="8" max="16384" width="9.140625" style="138" customWidth="1"/>
  </cols>
  <sheetData>
    <row r="1" spans="1:7" s="57" customFormat="1" ht="12.75">
      <c r="A1" s="51" t="s">
        <v>381</v>
      </c>
      <c r="B1" s="54" t="s">
        <v>395</v>
      </c>
      <c r="C1" s="55"/>
      <c r="D1" s="55"/>
      <c r="E1" s="55"/>
      <c r="F1" s="55"/>
      <c r="G1" s="55"/>
    </row>
    <row r="2" spans="2:7" s="57" customFormat="1" ht="12.75">
      <c r="B2" s="57" t="s">
        <v>415</v>
      </c>
      <c r="C2" s="55"/>
      <c r="D2" s="55"/>
      <c r="E2" s="55"/>
      <c r="F2" s="55"/>
      <c r="G2" s="55"/>
    </row>
    <row r="3" spans="2:7" s="57" customFormat="1" ht="12.75">
      <c r="B3" s="57" t="s">
        <v>452</v>
      </c>
      <c r="C3" s="55"/>
      <c r="D3" s="55"/>
      <c r="E3" s="55"/>
      <c r="F3" s="55"/>
      <c r="G3" s="55"/>
    </row>
    <row r="4" spans="1:7" s="68" customFormat="1" ht="12.75" customHeight="1">
      <c r="A4" s="64"/>
      <c r="B4" s="117"/>
      <c r="C4" s="168"/>
      <c r="D4" s="64"/>
      <c r="E4" s="64"/>
      <c r="F4" s="118"/>
      <c r="G4" s="17" t="s">
        <v>404</v>
      </c>
    </row>
    <row r="5" spans="1:7" s="157" customFormat="1" ht="12.75" customHeight="1">
      <c r="A5" s="119" t="s">
        <v>433</v>
      </c>
      <c r="B5" s="71"/>
      <c r="C5" s="72"/>
      <c r="D5" s="73"/>
      <c r="E5" s="171"/>
      <c r="F5" s="171"/>
      <c r="G5" s="19" t="s">
        <v>405</v>
      </c>
    </row>
    <row r="6" spans="1:7" s="158" customFormat="1" ht="12.75" customHeight="1">
      <c r="A6" s="20" t="s">
        <v>382</v>
      </c>
      <c r="B6" s="21" t="s">
        <v>384</v>
      </c>
      <c r="C6" s="20" t="s">
        <v>385</v>
      </c>
      <c r="D6" s="22" t="s">
        <v>386</v>
      </c>
      <c r="E6" s="128" t="s">
        <v>387</v>
      </c>
      <c r="F6" s="128" t="s">
        <v>388</v>
      </c>
      <c r="G6" s="19" t="s">
        <v>406</v>
      </c>
    </row>
    <row r="7" spans="1:7" ht="12.75">
      <c r="A7" s="5" t="s">
        <v>389</v>
      </c>
      <c r="B7" s="159" t="s">
        <v>900</v>
      </c>
      <c r="C7" s="5" t="s">
        <v>390</v>
      </c>
      <c r="D7" s="5">
        <v>2</v>
      </c>
      <c r="E7" s="173"/>
      <c r="F7" s="12">
        <f>E7*D7</f>
        <v>0</v>
      </c>
      <c r="G7" s="160" t="s">
        <v>17</v>
      </c>
    </row>
    <row r="8" spans="1:7" ht="25.5">
      <c r="A8" s="5" t="s">
        <v>391</v>
      </c>
      <c r="B8" s="159" t="s">
        <v>901</v>
      </c>
      <c r="C8" s="5" t="s">
        <v>390</v>
      </c>
      <c r="D8" s="5">
        <v>1</v>
      </c>
      <c r="E8" s="173"/>
      <c r="F8" s="12">
        <f aca="true" t="shared" si="0" ref="F8:F59">E8*D8</f>
        <v>0</v>
      </c>
      <c r="G8" s="161" t="s">
        <v>17</v>
      </c>
    </row>
    <row r="9" spans="1:7" ht="12.75">
      <c r="A9" s="5" t="s">
        <v>392</v>
      </c>
      <c r="B9" s="159" t="s">
        <v>902</v>
      </c>
      <c r="C9" s="5" t="s">
        <v>390</v>
      </c>
      <c r="D9" s="5">
        <v>1</v>
      </c>
      <c r="E9" s="173"/>
      <c r="F9" s="12">
        <f t="shared" si="0"/>
        <v>0</v>
      </c>
      <c r="G9" s="161" t="s">
        <v>17</v>
      </c>
    </row>
    <row r="10" spans="1:7" ht="12.75">
      <c r="A10" s="5" t="s">
        <v>393</v>
      </c>
      <c r="B10" s="159" t="s">
        <v>903</v>
      </c>
      <c r="C10" s="5" t="s">
        <v>390</v>
      </c>
      <c r="D10" s="5">
        <v>1</v>
      </c>
      <c r="E10" s="173"/>
      <c r="F10" s="12">
        <f t="shared" si="0"/>
        <v>0</v>
      </c>
      <c r="G10" s="161" t="s">
        <v>17</v>
      </c>
    </row>
    <row r="11" spans="1:7" ht="12.75">
      <c r="A11" s="5" t="s">
        <v>396</v>
      </c>
      <c r="B11" s="159" t="s">
        <v>904</v>
      </c>
      <c r="C11" s="5" t="s">
        <v>390</v>
      </c>
      <c r="D11" s="5">
        <v>2</v>
      </c>
      <c r="E11" s="173"/>
      <c r="F11" s="12">
        <f t="shared" si="0"/>
        <v>0</v>
      </c>
      <c r="G11" s="161" t="s">
        <v>17</v>
      </c>
    </row>
    <row r="12" spans="1:7" ht="12.75">
      <c r="A12" s="5" t="s">
        <v>397</v>
      </c>
      <c r="B12" s="159" t="s">
        <v>905</v>
      </c>
      <c r="C12" s="5" t="s">
        <v>390</v>
      </c>
      <c r="D12" s="5">
        <v>2</v>
      </c>
      <c r="E12" s="173"/>
      <c r="F12" s="12">
        <f t="shared" si="0"/>
        <v>0</v>
      </c>
      <c r="G12" s="161" t="s">
        <v>17</v>
      </c>
    </row>
    <row r="13" spans="1:7" ht="12.75">
      <c r="A13" s="5" t="s">
        <v>398</v>
      </c>
      <c r="B13" s="159" t="s">
        <v>906</v>
      </c>
      <c r="C13" s="5" t="s">
        <v>390</v>
      </c>
      <c r="D13" s="5">
        <v>1</v>
      </c>
      <c r="E13" s="173"/>
      <c r="F13" s="12">
        <f t="shared" si="0"/>
        <v>0</v>
      </c>
      <c r="G13" s="161" t="s">
        <v>17</v>
      </c>
    </row>
    <row r="14" spans="1:7" ht="12.75">
      <c r="A14" s="5" t="s">
        <v>400</v>
      </c>
      <c r="B14" s="159" t="s">
        <v>907</v>
      </c>
      <c r="C14" s="5" t="s">
        <v>390</v>
      </c>
      <c r="D14" s="5">
        <v>1</v>
      </c>
      <c r="E14" s="173"/>
      <c r="F14" s="12">
        <f t="shared" si="0"/>
        <v>0</v>
      </c>
      <c r="G14" s="161" t="s">
        <v>17</v>
      </c>
    </row>
    <row r="15" spans="1:7" ht="12.75" customHeight="1">
      <c r="A15" s="5" t="s">
        <v>401</v>
      </c>
      <c r="B15" s="159" t="s">
        <v>908</v>
      </c>
      <c r="C15" s="5" t="s">
        <v>390</v>
      </c>
      <c r="D15" s="5">
        <v>1</v>
      </c>
      <c r="E15" s="173"/>
      <c r="F15" s="12">
        <f t="shared" si="0"/>
        <v>0</v>
      </c>
      <c r="G15" s="161" t="s">
        <v>17</v>
      </c>
    </row>
    <row r="16" spans="1:7" ht="12.75" customHeight="1">
      <c r="A16" s="5" t="s">
        <v>402</v>
      </c>
      <c r="B16" s="159" t="s">
        <v>909</v>
      </c>
      <c r="C16" s="5" t="s">
        <v>390</v>
      </c>
      <c r="D16" s="5">
        <v>1</v>
      </c>
      <c r="E16" s="173"/>
      <c r="F16" s="12">
        <f t="shared" si="0"/>
        <v>0</v>
      </c>
      <c r="G16" s="161"/>
    </row>
    <row r="17" spans="1:7" ht="25.5">
      <c r="A17" s="5" t="s">
        <v>539</v>
      </c>
      <c r="B17" s="137" t="s">
        <v>910</v>
      </c>
      <c r="C17" s="5" t="s">
        <v>390</v>
      </c>
      <c r="D17" s="5">
        <v>1</v>
      </c>
      <c r="E17" s="173"/>
      <c r="F17" s="12">
        <f t="shared" si="0"/>
        <v>0</v>
      </c>
      <c r="G17" s="161" t="s">
        <v>17</v>
      </c>
    </row>
    <row r="18" spans="1:7" ht="25.5">
      <c r="A18" s="5" t="s">
        <v>540</v>
      </c>
      <c r="B18" s="137" t="s">
        <v>911</v>
      </c>
      <c r="C18" s="5" t="s">
        <v>390</v>
      </c>
      <c r="D18" s="5">
        <v>1</v>
      </c>
      <c r="E18" s="173"/>
      <c r="F18" s="12">
        <f t="shared" si="0"/>
        <v>0</v>
      </c>
      <c r="G18" s="161" t="s">
        <v>17</v>
      </c>
    </row>
    <row r="19" spans="1:7" ht="12.75" customHeight="1">
      <c r="A19" s="5" t="s">
        <v>541</v>
      </c>
      <c r="B19" s="159" t="s">
        <v>912</v>
      </c>
      <c r="C19" s="5" t="s">
        <v>390</v>
      </c>
      <c r="D19" s="5">
        <v>39</v>
      </c>
      <c r="E19" s="173"/>
      <c r="F19" s="12">
        <f t="shared" si="0"/>
        <v>0</v>
      </c>
      <c r="G19" s="161" t="s">
        <v>17</v>
      </c>
    </row>
    <row r="20" spans="1:7" ht="12.75" customHeight="1">
      <c r="A20" s="5" t="s">
        <v>542</v>
      </c>
      <c r="B20" s="159" t="s">
        <v>913</v>
      </c>
      <c r="C20" s="5" t="s">
        <v>390</v>
      </c>
      <c r="D20" s="5">
        <v>6</v>
      </c>
      <c r="E20" s="173"/>
      <c r="F20" s="12">
        <f t="shared" si="0"/>
        <v>0</v>
      </c>
      <c r="G20" s="161" t="s">
        <v>17</v>
      </c>
    </row>
    <row r="21" spans="1:7" ht="12.75" customHeight="1">
      <c r="A21" s="5" t="s">
        <v>543</v>
      </c>
      <c r="B21" s="159" t="s">
        <v>914</v>
      </c>
      <c r="C21" s="5" t="s">
        <v>390</v>
      </c>
      <c r="D21" s="5">
        <v>45</v>
      </c>
      <c r="E21" s="173"/>
      <c r="F21" s="12">
        <f t="shared" si="0"/>
        <v>0</v>
      </c>
      <c r="G21" s="161" t="s">
        <v>17</v>
      </c>
    </row>
    <row r="22" spans="1:7" ht="12.75" customHeight="1">
      <c r="A22" s="5" t="s">
        <v>544</v>
      </c>
      <c r="B22" s="159" t="s">
        <v>915</v>
      </c>
      <c r="C22" s="5" t="s">
        <v>390</v>
      </c>
      <c r="D22" s="5">
        <v>8</v>
      </c>
      <c r="E22" s="173"/>
      <c r="F22" s="12">
        <f t="shared" si="0"/>
        <v>0</v>
      </c>
      <c r="G22" s="161" t="s">
        <v>17</v>
      </c>
    </row>
    <row r="23" spans="1:7" ht="12.75" customHeight="1">
      <c r="A23" s="5" t="s">
        <v>545</v>
      </c>
      <c r="B23" s="159" t="s">
        <v>916</v>
      </c>
      <c r="C23" s="5" t="s">
        <v>390</v>
      </c>
      <c r="D23" s="5">
        <v>8</v>
      </c>
      <c r="E23" s="173"/>
      <c r="F23" s="12">
        <f t="shared" si="0"/>
        <v>0</v>
      </c>
      <c r="G23" s="161" t="s">
        <v>17</v>
      </c>
    </row>
    <row r="24" spans="1:7" ht="12.75" customHeight="1">
      <c r="A24" s="5" t="s">
        <v>546</v>
      </c>
      <c r="B24" s="159" t="s">
        <v>917</v>
      </c>
      <c r="C24" s="5" t="s">
        <v>390</v>
      </c>
      <c r="D24" s="5">
        <v>7</v>
      </c>
      <c r="E24" s="173"/>
      <c r="F24" s="12">
        <f t="shared" si="0"/>
        <v>0</v>
      </c>
      <c r="G24" s="161" t="s">
        <v>17</v>
      </c>
    </row>
    <row r="25" spans="1:7" ht="12.75">
      <c r="A25" s="5" t="s">
        <v>547</v>
      </c>
      <c r="B25" s="159" t="s">
        <v>918</v>
      </c>
      <c r="C25" s="5" t="s">
        <v>390</v>
      </c>
      <c r="D25" s="5">
        <v>2</v>
      </c>
      <c r="E25" s="173"/>
      <c r="F25" s="12">
        <f t="shared" si="0"/>
        <v>0</v>
      </c>
      <c r="G25" s="161" t="s">
        <v>17</v>
      </c>
    </row>
    <row r="26" spans="1:7" ht="12.75" customHeight="1">
      <c r="A26" s="5" t="s">
        <v>548</v>
      </c>
      <c r="B26" s="159" t="s">
        <v>919</v>
      </c>
      <c r="C26" s="5" t="s">
        <v>390</v>
      </c>
      <c r="D26" s="5">
        <v>1</v>
      </c>
      <c r="E26" s="173"/>
      <c r="F26" s="12">
        <f t="shared" si="0"/>
        <v>0</v>
      </c>
      <c r="G26" s="161" t="s">
        <v>17</v>
      </c>
    </row>
    <row r="27" spans="1:7" ht="12.75" customHeight="1">
      <c r="A27" s="5" t="s">
        <v>549</v>
      </c>
      <c r="B27" s="159" t="s">
        <v>920</v>
      </c>
      <c r="C27" s="5" t="s">
        <v>390</v>
      </c>
      <c r="D27" s="5">
        <v>3</v>
      </c>
      <c r="E27" s="173"/>
      <c r="F27" s="12">
        <f t="shared" si="0"/>
        <v>0</v>
      </c>
      <c r="G27" s="161" t="s">
        <v>17</v>
      </c>
    </row>
    <row r="28" spans="1:7" ht="25.5">
      <c r="A28" s="5" t="s">
        <v>886</v>
      </c>
      <c r="B28" s="159" t="s">
        <v>921</v>
      </c>
      <c r="C28" s="5" t="s">
        <v>390</v>
      </c>
      <c r="D28" s="5">
        <v>6</v>
      </c>
      <c r="E28" s="173"/>
      <c r="F28" s="12">
        <f t="shared" si="0"/>
        <v>0</v>
      </c>
      <c r="G28" s="161" t="s">
        <v>17</v>
      </c>
    </row>
    <row r="29" spans="1:7" ht="12.75" customHeight="1">
      <c r="A29" s="5" t="s">
        <v>887</v>
      </c>
      <c r="B29" s="159" t="s">
        <v>922</v>
      </c>
      <c r="C29" s="5" t="s">
        <v>390</v>
      </c>
      <c r="D29" s="5">
        <v>6</v>
      </c>
      <c r="E29" s="173"/>
      <c r="F29" s="12">
        <f t="shared" si="0"/>
        <v>0</v>
      </c>
      <c r="G29" s="161"/>
    </row>
    <row r="30" spans="1:7" ht="12.75" customHeight="1">
      <c r="A30" s="5" t="s">
        <v>888</v>
      </c>
      <c r="B30" s="137" t="s">
        <v>923</v>
      </c>
      <c r="C30" s="5" t="s">
        <v>390</v>
      </c>
      <c r="D30" s="5">
        <v>1</v>
      </c>
      <c r="E30" s="173"/>
      <c r="F30" s="12">
        <f t="shared" si="0"/>
        <v>0</v>
      </c>
      <c r="G30" s="136" t="s">
        <v>17</v>
      </c>
    </row>
    <row r="31" spans="1:7" ht="12.75" customHeight="1">
      <c r="A31" s="5" t="s">
        <v>889</v>
      </c>
      <c r="B31" s="137" t="s">
        <v>924</v>
      </c>
      <c r="C31" s="5" t="s">
        <v>390</v>
      </c>
      <c r="D31" s="5">
        <v>1</v>
      </c>
      <c r="E31" s="173"/>
      <c r="F31" s="12">
        <f t="shared" si="0"/>
        <v>0</v>
      </c>
      <c r="G31" s="136" t="s">
        <v>17</v>
      </c>
    </row>
    <row r="32" spans="1:7" ht="25.5">
      <c r="A32" s="5" t="s">
        <v>891</v>
      </c>
      <c r="B32" s="137" t="s">
        <v>845</v>
      </c>
      <c r="C32" s="5" t="s">
        <v>390</v>
      </c>
      <c r="D32" s="5">
        <v>2</v>
      </c>
      <c r="E32" s="173"/>
      <c r="F32" s="12">
        <f t="shared" si="0"/>
        <v>0</v>
      </c>
      <c r="G32" s="136" t="s">
        <v>17</v>
      </c>
    </row>
    <row r="33" spans="1:7" ht="25.5">
      <c r="A33" s="5" t="s">
        <v>892</v>
      </c>
      <c r="B33" s="137" t="s">
        <v>925</v>
      </c>
      <c r="C33" s="5" t="s">
        <v>390</v>
      </c>
      <c r="D33" s="5">
        <v>1</v>
      </c>
      <c r="E33" s="173"/>
      <c r="F33" s="12">
        <f t="shared" si="0"/>
        <v>0</v>
      </c>
      <c r="G33" s="136" t="s">
        <v>17</v>
      </c>
    </row>
    <row r="34" spans="1:7" s="135" customFormat="1" ht="12.75">
      <c r="A34" s="119" t="s">
        <v>849</v>
      </c>
      <c r="B34" s="120"/>
      <c r="C34" s="130"/>
      <c r="D34" s="130"/>
      <c r="E34" s="172"/>
      <c r="F34" s="12"/>
      <c r="G34" s="134"/>
    </row>
    <row r="35" spans="1:7" ht="12.75">
      <c r="A35" s="5" t="s">
        <v>893</v>
      </c>
      <c r="B35" s="137" t="s">
        <v>850</v>
      </c>
      <c r="C35" s="5" t="s">
        <v>390</v>
      </c>
      <c r="D35" s="5">
        <v>2</v>
      </c>
      <c r="E35" s="173"/>
      <c r="F35" s="12">
        <f t="shared" si="0"/>
        <v>0</v>
      </c>
      <c r="G35" s="136" t="s">
        <v>17</v>
      </c>
    </row>
    <row r="36" spans="1:7" s="135" customFormat="1" ht="12.75">
      <c r="A36" s="5" t="s">
        <v>894</v>
      </c>
      <c r="B36" s="131" t="s">
        <v>851</v>
      </c>
      <c r="C36" s="130" t="s">
        <v>434</v>
      </c>
      <c r="D36" s="130">
        <v>370</v>
      </c>
      <c r="E36" s="172"/>
      <c r="F36" s="12">
        <f t="shared" si="0"/>
        <v>0</v>
      </c>
      <c r="G36" s="139"/>
    </row>
    <row r="37" spans="1:7" s="135" customFormat="1" ht="12.75">
      <c r="A37" s="5" t="s">
        <v>895</v>
      </c>
      <c r="B37" s="131" t="s">
        <v>852</v>
      </c>
      <c r="C37" s="130" t="s">
        <v>434</v>
      </c>
      <c r="D37" s="130">
        <v>424</v>
      </c>
      <c r="E37" s="172"/>
      <c r="F37" s="12">
        <f t="shared" si="0"/>
        <v>0</v>
      </c>
      <c r="G37" s="139"/>
    </row>
    <row r="38" spans="1:7" ht="25.5">
      <c r="A38" s="5" t="s">
        <v>926</v>
      </c>
      <c r="B38" s="137" t="s">
        <v>927</v>
      </c>
      <c r="C38" s="5" t="s">
        <v>434</v>
      </c>
      <c r="D38" s="5">
        <v>150</v>
      </c>
      <c r="E38" s="173"/>
      <c r="F38" s="12">
        <f t="shared" si="0"/>
        <v>0</v>
      </c>
      <c r="G38" s="161" t="s">
        <v>17</v>
      </c>
    </row>
    <row r="39" spans="1:7" ht="12.75">
      <c r="A39" s="5" t="s">
        <v>928</v>
      </c>
      <c r="B39" s="137" t="s">
        <v>929</v>
      </c>
      <c r="C39" s="5" t="s">
        <v>434</v>
      </c>
      <c r="D39" s="5">
        <v>1500</v>
      </c>
      <c r="E39" s="173"/>
      <c r="F39" s="12">
        <f t="shared" si="0"/>
        <v>0</v>
      </c>
      <c r="G39" s="136"/>
    </row>
    <row r="40" spans="1:7" ht="38.25">
      <c r="A40" s="5" t="s">
        <v>930</v>
      </c>
      <c r="B40" s="137" t="s">
        <v>931</v>
      </c>
      <c r="C40" s="5" t="s">
        <v>434</v>
      </c>
      <c r="D40" s="5">
        <v>200</v>
      </c>
      <c r="E40" s="173"/>
      <c r="F40" s="12">
        <f t="shared" si="0"/>
        <v>0</v>
      </c>
      <c r="G40" s="136" t="s">
        <v>17</v>
      </c>
    </row>
    <row r="41" spans="1:7" ht="38.25">
      <c r="A41" s="5" t="s">
        <v>932</v>
      </c>
      <c r="B41" s="137" t="s">
        <v>933</v>
      </c>
      <c r="C41" s="5" t="s">
        <v>434</v>
      </c>
      <c r="D41" s="5">
        <v>10</v>
      </c>
      <c r="E41" s="173"/>
      <c r="F41" s="12">
        <f t="shared" si="0"/>
        <v>0</v>
      </c>
      <c r="G41" s="162" t="s">
        <v>17</v>
      </c>
    </row>
    <row r="42" spans="1:7" ht="38.25">
      <c r="A42" s="5" t="s">
        <v>934</v>
      </c>
      <c r="B42" s="137" t="s">
        <v>935</v>
      </c>
      <c r="C42" s="5" t="s">
        <v>434</v>
      </c>
      <c r="D42" s="5">
        <v>50</v>
      </c>
      <c r="E42" s="173"/>
      <c r="F42" s="12">
        <f t="shared" si="0"/>
        <v>0</v>
      </c>
      <c r="G42" s="162" t="s">
        <v>17</v>
      </c>
    </row>
    <row r="43" spans="1:7" ht="12.75">
      <c r="A43" s="5" t="s">
        <v>936</v>
      </c>
      <c r="B43" s="137" t="s">
        <v>937</v>
      </c>
      <c r="C43" s="5" t="s">
        <v>434</v>
      </c>
      <c r="D43" s="5">
        <v>150</v>
      </c>
      <c r="E43" s="173"/>
      <c r="F43" s="12">
        <f t="shared" si="0"/>
        <v>0</v>
      </c>
      <c r="G43" s="162"/>
    </row>
    <row r="44" spans="1:7" ht="12.75">
      <c r="A44" s="5" t="s">
        <v>938</v>
      </c>
      <c r="B44" s="137" t="s">
        <v>854</v>
      </c>
      <c r="C44" s="5" t="s">
        <v>434</v>
      </c>
      <c r="D44" s="5">
        <v>280</v>
      </c>
      <c r="E44" s="173"/>
      <c r="F44" s="12">
        <f t="shared" si="0"/>
        <v>0</v>
      </c>
      <c r="G44" s="162"/>
    </row>
    <row r="45" spans="1:7" ht="12.75">
      <c r="A45" s="5" t="s">
        <v>939</v>
      </c>
      <c r="B45" s="137" t="s">
        <v>863</v>
      </c>
      <c r="C45" s="5" t="s">
        <v>755</v>
      </c>
      <c r="D45" s="5">
        <v>1</v>
      </c>
      <c r="E45" s="173"/>
      <c r="F45" s="12">
        <f t="shared" si="0"/>
        <v>0</v>
      </c>
      <c r="G45" s="162"/>
    </row>
    <row r="46" spans="1:7" ht="12.75">
      <c r="A46" s="5" t="s">
        <v>940</v>
      </c>
      <c r="B46" s="137" t="s">
        <v>941</v>
      </c>
      <c r="C46" s="5" t="s">
        <v>517</v>
      </c>
      <c r="D46" s="5">
        <v>1</v>
      </c>
      <c r="E46" s="173"/>
      <c r="F46" s="12">
        <f t="shared" si="0"/>
        <v>0</v>
      </c>
      <c r="G46" s="162"/>
    </row>
    <row r="47" spans="1:6" ht="12.75">
      <c r="A47" s="5" t="s">
        <v>942</v>
      </c>
      <c r="B47" s="137" t="s">
        <v>859</v>
      </c>
      <c r="C47" s="5" t="s">
        <v>399</v>
      </c>
      <c r="D47" s="5">
        <v>1</v>
      </c>
      <c r="E47" s="173"/>
      <c r="F47" s="12">
        <f t="shared" si="0"/>
        <v>0</v>
      </c>
    </row>
    <row r="48" spans="1:7" s="31" customFormat="1" ht="12.75">
      <c r="A48" s="69" t="s">
        <v>438</v>
      </c>
      <c r="B48" s="71"/>
      <c r="C48" s="72"/>
      <c r="D48" s="73"/>
      <c r="E48" s="174"/>
      <c r="F48" s="12"/>
      <c r="G48" s="142"/>
    </row>
    <row r="49" spans="1:7" ht="12.75">
      <c r="A49" s="163" t="s">
        <v>389</v>
      </c>
      <c r="B49" s="137" t="s">
        <v>943</v>
      </c>
      <c r="C49" s="130" t="s">
        <v>755</v>
      </c>
      <c r="D49" s="130">
        <v>1</v>
      </c>
      <c r="E49" s="173"/>
      <c r="F49" s="12">
        <f t="shared" si="0"/>
        <v>0</v>
      </c>
      <c r="G49" s="136"/>
    </row>
    <row r="50" spans="1:7" ht="12.75">
      <c r="A50" s="163" t="s">
        <v>391</v>
      </c>
      <c r="B50" s="137" t="s">
        <v>944</v>
      </c>
      <c r="C50" s="130" t="s">
        <v>755</v>
      </c>
      <c r="D50" s="130">
        <v>1</v>
      </c>
      <c r="E50" s="173"/>
      <c r="F50" s="12">
        <f t="shared" si="0"/>
        <v>0</v>
      </c>
      <c r="G50" s="136"/>
    </row>
    <row r="51" spans="1:7" s="135" customFormat="1" ht="38.25">
      <c r="A51" s="130" t="s">
        <v>396</v>
      </c>
      <c r="B51" s="131" t="s">
        <v>945</v>
      </c>
      <c r="C51" s="130" t="s">
        <v>755</v>
      </c>
      <c r="D51" s="130">
        <v>1</v>
      </c>
      <c r="E51" s="149"/>
      <c r="F51" s="12">
        <f t="shared" si="0"/>
        <v>0</v>
      </c>
      <c r="G51" s="134"/>
    </row>
    <row r="52" spans="1:7" ht="12.75">
      <c r="A52" s="163" t="s">
        <v>393</v>
      </c>
      <c r="B52" s="137" t="s">
        <v>946</v>
      </c>
      <c r="C52" s="130" t="s">
        <v>755</v>
      </c>
      <c r="D52" s="130">
        <v>1</v>
      </c>
      <c r="E52" s="173"/>
      <c r="F52" s="12">
        <f t="shared" si="0"/>
        <v>0</v>
      </c>
      <c r="G52" s="164"/>
    </row>
    <row r="53" spans="1:7" ht="12.75">
      <c r="A53" s="163" t="s">
        <v>396</v>
      </c>
      <c r="B53" s="137" t="s">
        <v>862</v>
      </c>
      <c r="C53" s="130" t="s">
        <v>755</v>
      </c>
      <c r="D53" s="130">
        <v>1</v>
      </c>
      <c r="E53" s="173"/>
      <c r="F53" s="12">
        <f t="shared" si="0"/>
        <v>0</v>
      </c>
      <c r="G53" s="136"/>
    </row>
    <row r="54" spans="1:7" ht="12.75">
      <c r="A54" s="84" t="s">
        <v>407</v>
      </c>
      <c r="B54" s="5"/>
      <c r="C54" s="5"/>
      <c r="D54" s="5"/>
      <c r="E54" s="173"/>
      <c r="F54" s="173"/>
      <c r="G54" s="5"/>
    </row>
    <row r="55" spans="1:7" ht="12.75">
      <c r="A55" s="16" t="s">
        <v>447</v>
      </c>
      <c r="B55" s="16"/>
      <c r="C55" s="5"/>
      <c r="D55" s="5"/>
      <c r="E55" s="173"/>
      <c r="F55" s="12">
        <f>SUM(F7:F47)</f>
        <v>0</v>
      </c>
      <c r="G55" s="5"/>
    </row>
    <row r="56" spans="1:7" s="158" customFormat="1" ht="12.75">
      <c r="A56" s="16" t="s">
        <v>448</v>
      </c>
      <c r="B56" s="16"/>
      <c r="C56" s="5"/>
      <c r="D56" s="5"/>
      <c r="E56" s="173"/>
      <c r="F56" s="12">
        <f>SUM(F49:F53)</f>
        <v>0</v>
      </c>
      <c r="G56" s="177"/>
    </row>
    <row r="57" spans="1:7" s="158" customFormat="1" ht="12.75">
      <c r="A57" s="16" t="s">
        <v>449</v>
      </c>
      <c r="B57" s="16"/>
      <c r="C57" s="5"/>
      <c r="D57" s="5"/>
      <c r="E57" s="173"/>
      <c r="F57" s="12">
        <f t="shared" si="0"/>
        <v>0</v>
      </c>
      <c r="G57" s="177"/>
    </row>
    <row r="58" spans="1:7" s="158" customFormat="1" ht="12.75">
      <c r="A58" s="158" t="s">
        <v>864</v>
      </c>
      <c r="C58" s="5"/>
      <c r="D58" s="5"/>
      <c r="E58" s="173"/>
      <c r="F58" s="12">
        <f t="shared" si="0"/>
        <v>0</v>
      </c>
      <c r="G58" s="177"/>
    </row>
    <row r="59" spans="1:7" s="158" customFormat="1" ht="12.75">
      <c r="A59" s="158" t="s">
        <v>865</v>
      </c>
      <c r="C59" s="5"/>
      <c r="D59" s="5"/>
      <c r="E59" s="173"/>
      <c r="F59" s="12">
        <f t="shared" si="0"/>
        <v>0</v>
      </c>
      <c r="G59" s="177"/>
    </row>
    <row r="60" spans="1:7" s="158" customFormat="1" ht="12.75">
      <c r="A60" s="41" t="s">
        <v>394</v>
      </c>
      <c r="B60" s="61"/>
      <c r="C60" s="59"/>
      <c r="D60" s="59"/>
      <c r="E60" s="173"/>
      <c r="F60" s="156">
        <f>SUM(F55:F59)</f>
        <v>0</v>
      </c>
      <c r="G60" s="177"/>
    </row>
  </sheetData>
  <sheetProtection/>
  <conditionalFormatting sqref="I331:P354">
    <cfRule type="cellIs" priority="1" dxfId="0" operator="lessThan" stopIfTrue="1">
      <formula>#REF!</formula>
    </cfRule>
  </conditionalFormatting>
  <printOptions/>
  <pageMargins left="0.7" right="0.7" top="0.787401575" bottom="0.7874015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G58"/>
  <sheetViews>
    <sheetView zoomScale="90" zoomScaleNormal="90" zoomScalePageLayoutView="0" workbookViewId="0" topLeftCell="A15">
      <selection activeCell="G46" sqref="G46"/>
    </sheetView>
  </sheetViews>
  <sheetFormatPr defaultColWidth="9.140625" defaultRowHeight="12.75"/>
  <cols>
    <col min="1" max="1" width="9.140625" style="205" customWidth="1"/>
    <col min="2" max="2" width="45.00390625" style="205" customWidth="1"/>
    <col min="3" max="3" width="6.8515625" style="219" customWidth="1"/>
    <col min="4" max="4" width="9.421875" style="219" customWidth="1"/>
    <col min="5" max="5" width="13.8515625" style="205" customWidth="1"/>
    <col min="6" max="6" width="14.57421875" style="205" customWidth="1"/>
    <col min="7" max="7" width="17.421875" style="205" bestFit="1" customWidth="1"/>
    <col min="8" max="16384" width="9.140625" style="205" customWidth="1"/>
  </cols>
  <sheetData>
    <row r="1" spans="1:7" s="240" customFormat="1" ht="12">
      <c r="A1" s="238" t="s">
        <v>381</v>
      </c>
      <c r="B1" s="239" t="s">
        <v>395</v>
      </c>
      <c r="D1" s="235"/>
      <c r="E1" s="235"/>
      <c r="F1" s="235"/>
      <c r="G1" s="235"/>
    </row>
    <row r="2" spans="2:7" s="240" customFormat="1" ht="12">
      <c r="B2" s="240" t="s">
        <v>415</v>
      </c>
      <c r="D2" s="235"/>
      <c r="E2" s="235"/>
      <c r="F2" s="235"/>
      <c r="G2" s="235"/>
    </row>
    <row r="3" spans="2:7" s="240" customFormat="1" ht="12">
      <c r="B3" s="240" t="s">
        <v>947</v>
      </c>
      <c r="D3" s="235"/>
      <c r="E3" s="235"/>
      <c r="F3" s="235"/>
      <c r="G3" s="235"/>
    </row>
    <row r="4" spans="1:7" s="243" customFormat="1" ht="12.75" customHeight="1">
      <c r="A4" s="241"/>
      <c r="B4" s="222"/>
      <c r="C4" s="223"/>
      <c r="D4" s="241"/>
      <c r="E4" s="241"/>
      <c r="F4" s="236"/>
      <c r="G4" s="242" t="s">
        <v>404</v>
      </c>
    </row>
    <row r="5" spans="1:7" s="187" customFormat="1" ht="24">
      <c r="A5" s="181" t="s">
        <v>433</v>
      </c>
      <c r="B5" s="182"/>
      <c r="C5" s="183"/>
      <c r="D5" s="184"/>
      <c r="E5" s="185"/>
      <c r="F5" s="185"/>
      <c r="G5" s="192" t="s">
        <v>405</v>
      </c>
    </row>
    <row r="6" spans="1:7" s="193" customFormat="1" ht="12">
      <c r="A6" s="188" t="s">
        <v>382</v>
      </c>
      <c r="B6" s="189" t="s">
        <v>384</v>
      </c>
      <c r="C6" s="188" t="s">
        <v>385</v>
      </c>
      <c r="D6" s="190" t="s">
        <v>386</v>
      </c>
      <c r="E6" s="191" t="s">
        <v>387</v>
      </c>
      <c r="F6" s="191" t="s">
        <v>388</v>
      </c>
      <c r="G6" s="192" t="s">
        <v>406</v>
      </c>
    </row>
    <row r="7" spans="1:7" s="199" customFormat="1" ht="60">
      <c r="A7" s="194" t="s">
        <v>389</v>
      </c>
      <c r="B7" s="195" t="s">
        <v>948</v>
      </c>
      <c r="C7" s="196" t="s">
        <v>390</v>
      </c>
      <c r="D7" s="196">
        <v>1</v>
      </c>
      <c r="E7" s="197"/>
      <c r="F7" s="237">
        <f>E7*D7</f>
        <v>0</v>
      </c>
      <c r="G7" s="198" t="s">
        <v>17</v>
      </c>
    </row>
    <row r="8" spans="1:7" s="199" customFormat="1" ht="36">
      <c r="A8" s="194" t="s">
        <v>391</v>
      </c>
      <c r="B8" s="195" t="s">
        <v>949</v>
      </c>
      <c r="C8" s="196" t="s">
        <v>390</v>
      </c>
      <c r="D8" s="196">
        <v>5</v>
      </c>
      <c r="E8" s="197"/>
      <c r="F8" s="237">
        <f aca="true" t="shared" si="0" ref="F8:F40">E8*D8</f>
        <v>0</v>
      </c>
      <c r="G8" s="198" t="s">
        <v>17</v>
      </c>
    </row>
    <row r="9" spans="1:7" s="199" customFormat="1" ht="12">
      <c r="A9" s="194" t="s">
        <v>392</v>
      </c>
      <c r="B9" s="195" t="s">
        <v>950</v>
      </c>
      <c r="C9" s="196" t="s">
        <v>390</v>
      </c>
      <c r="D9" s="196">
        <v>5</v>
      </c>
      <c r="E9" s="197"/>
      <c r="F9" s="237">
        <f t="shared" si="0"/>
        <v>0</v>
      </c>
      <c r="G9" s="198" t="s">
        <v>17</v>
      </c>
    </row>
    <row r="10" spans="1:7" s="199" customFormat="1" ht="36">
      <c r="A10" s="194" t="s">
        <v>393</v>
      </c>
      <c r="B10" s="195" t="s">
        <v>951</v>
      </c>
      <c r="C10" s="196" t="s">
        <v>390</v>
      </c>
      <c r="D10" s="196">
        <v>5</v>
      </c>
      <c r="E10" s="197"/>
      <c r="F10" s="237">
        <f t="shared" si="0"/>
        <v>0</v>
      </c>
      <c r="G10" s="198" t="s">
        <v>17</v>
      </c>
    </row>
    <row r="11" spans="1:7" s="199" customFormat="1" ht="84">
      <c r="A11" s="194" t="s">
        <v>396</v>
      </c>
      <c r="B11" s="195" t="s">
        <v>952</v>
      </c>
      <c r="C11" s="196" t="s">
        <v>390</v>
      </c>
      <c r="D11" s="196">
        <v>1</v>
      </c>
      <c r="E11" s="197"/>
      <c r="F11" s="237">
        <f t="shared" si="0"/>
        <v>0</v>
      </c>
      <c r="G11" s="198" t="s">
        <v>17</v>
      </c>
    </row>
    <row r="12" spans="1:7" s="199" customFormat="1" ht="108">
      <c r="A12" s="194" t="s">
        <v>397</v>
      </c>
      <c r="B12" s="195" t="s">
        <v>953</v>
      </c>
      <c r="C12" s="196" t="s">
        <v>390</v>
      </c>
      <c r="D12" s="196">
        <v>1</v>
      </c>
      <c r="E12" s="197"/>
      <c r="F12" s="237">
        <f t="shared" si="0"/>
        <v>0</v>
      </c>
      <c r="G12" s="198" t="s">
        <v>17</v>
      </c>
    </row>
    <row r="13" spans="1:7" s="199" customFormat="1" ht="36">
      <c r="A13" s="194" t="s">
        <v>398</v>
      </c>
      <c r="B13" s="195" t="s">
        <v>954</v>
      </c>
      <c r="C13" s="196" t="s">
        <v>390</v>
      </c>
      <c r="D13" s="196">
        <v>1</v>
      </c>
      <c r="E13" s="197"/>
      <c r="F13" s="237">
        <f t="shared" si="0"/>
        <v>0</v>
      </c>
      <c r="G13" s="244" t="s">
        <v>17</v>
      </c>
    </row>
    <row r="14" spans="1:7" s="199" customFormat="1" ht="36">
      <c r="A14" s="194" t="s">
        <v>400</v>
      </c>
      <c r="B14" s="195" t="s">
        <v>955</v>
      </c>
      <c r="C14" s="196" t="s">
        <v>390</v>
      </c>
      <c r="D14" s="196">
        <v>1</v>
      </c>
      <c r="E14" s="197"/>
      <c r="F14" s="237">
        <f t="shared" si="0"/>
        <v>0</v>
      </c>
      <c r="G14" s="196" t="s">
        <v>17</v>
      </c>
    </row>
    <row r="15" spans="1:7" ht="12">
      <c r="A15" s="194" t="s">
        <v>401</v>
      </c>
      <c r="B15" s="202" t="s">
        <v>956</v>
      </c>
      <c r="C15" s="196" t="s">
        <v>390</v>
      </c>
      <c r="D15" s="194">
        <v>4</v>
      </c>
      <c r="E15" s="203"/>
      <c r="F15" s="237">
        <f t="shared" si="0"/>
        <v>0</v>
      </c>
      <c r="G15" s="204"/>
    </row>
    <row r="16" spans="1:7" ht="24">
      <c r="A16" s="194" t="s">
        <v>402</v>
      </c>
      <c r="B16" s="202" t="s">
        <v>845</v>
      </c>
      <c r="C16" s="194" t="s">
        <v>390</v>
      </c>
      <c r="D16" s="194">
        <v>1</v>
      </c>
      <c r="E16" s="203"/>
      <c r="F16" s="237">
        <f t="shared" si="0"/>
        <v>0</v>
      </c>
      <c r="G16" s="204" t="s">
        <v>17</v>
      </c>
    </row>
    <row r="17" spans="1:7" s="199" customFormat="1" ht="12">
      <c r="A17" s="194" t="s">
        <v>539</v>
      </c>
      <c r="B17" s="195" t="s">
        <v>957</v>
      </c>
      <c r="C17" s="196" t="s">
        <v>390</v>
      </c>
      <c r="D17" s="196">
        <v>1</v>
      </c>
      <c r="E17" s="197"/>
      <c r="F17" s="237">
        <f t="shared" si="0"/>
        <v>0</v>
      </c>
      <c r="G17" s="198"/>
    </row>
    <row r="18" spans="1:7" s="199" customFormat="1" ht="24">
      <c r="A18" s="194" t="s">
        <v>540</v>
      </c>
      <c r="B18" s="195" t="s">
        <v>0</v>
      </c>
      <c r="C18" s="196" t="s">
        <v>390</v>
      </c>
      <c r="D18" s="196">
        <v>1</v>
      </c>
      <c r="E18" s="197"/>
      <c r="F18" s="237">
        <f t="shared" si="0"/>
        <v>0</v>
      </c>
      <c r="G18" s="198" t="s">
        <v>17</v>
      </c>
    </row>
    <row r="19" spans="1:7" s="199" customFormat="1" ht="12">
      <c r="A19" s="194" t="s">
        <v>541</v>
      </c>
      <c r="B19" s="200" t="s">
        <v>922</v>
      </c>
      <c r="C19" s="196" t="s">
        <v>390</v>
      </c>
      <c r="D19" s="196">
        <v>1</v>
      </c>
      <c r="E19" s="197"/>
      <c r="F19" s="237">
        <f t="shared" si="0"/>
        <v>0</v>
      </c>
      <c r="G19" s="201" t="s">
        <v>17</v>
      </c>
    </row>
    <row r="20" spans="1:7" ht="12">
      <c r="A20" s="181" t="s">
        <v>849</v>
      </c>
      <c r="B20" s="182"/>
      <c r="C20" s="194"/>
      <c r="D20" s="194"/>
      <c r="E20" s="203"/>
      <c r="F20" s="237"/>
      <c r="G20" s="204"/>
    </row>
    <row r="21" spans="1:7" ht="12">
      <c r="A21" s="194" t="s">
        <v>542</v>
      </c>
      <c r="B21" s="202" t="s">
        <v>850</v>
      </c>
      <c r="C21" s="194" t="s">
        <v>390</v>
      </c>
      <c r="D21" s="194">
        <v>1</v>
      </c>
      <c r="E21" s="197"/>
      <c r="F21" s="237">
        <f t="shared" si="0"/>
        <v>0</v>
      </c>
      <c r="G21" s="198" t="s">
        <v>17</v>
      </c>
    </row>
    <row r="22" spans="1:7" ht="12">
      <c r="A22" s="194" t="s">
        <v>543</v>
      </c>
      <c r="B22" s="202" t="s">
        <v>851</v>
      </c>
      <c r="C22" s="194" t="s">
        <v>434</v>
      </c>
      <c r="D22" s="194">
        <v>110</v>
      </c>
      <c r="E22" s="203"/>
      <c r="F22" s="237">
        <f t="shared" si="0"/>
        <v>0</v>
      </c>
      <c r="G22" s="206"/>
    </row>
    <row r="23" spans="1:7" ht="12">
      <c r="A23" s="194" t="s">
        <v>544</v>
      </c>
      <c r="B23" s="202" t="s">
        <v>852</v>
      </c>
      <c r="C23" s="194" t="s">
        <v>434</v>
      </c>
      <c r="D23" s="194">
        <v>70</v>
      </c>
      <c r="E23" s="203"/>
      <c r="F23" s="237">
        <f t="shared" si="0"/>
        <v>0</v>
      </c>
      <c r="G23" s="206"/>
    </row>
    <row r="24" spans="1:7" ht="12">
      <c r="A24" s="194" t="s">
        <v>545</v>
      </c>
      <c r="B24" s="202" t="s">
        <v>1</v>
      </c>
      <c r="C24" s="194" t="s">
        <v>434</v>
      </c>
      <c r="D24" s="194">
        <v>250</v>
      </c>
      <c r="E24" s="203"/>
      <c r="F24" s="237">
        <f t="shared" si="0"/>
        <v>0</v>
      </c>
      <c r="G24" s="206"/>
    </row>
    <row r="25" spans="1:7" ht="12">
      <c r="A25" s="194" t="s">
        <v>546</v>
      </c>
      <c r="B25" s="202" t="s">
        <v>2</v>
      </c>
      <c r="C25" s="194" t="s">
        <v>434</v>
      </c>
      <c r="D25" s="194">
        <v>200</v>
      </c>
      <c r="E25" s="203"/>
      <c r="F25" s="237">
        <f t="shared" si="0"/>
        <v>0</v>
      </c>
      <c r="G25" s="206"/>
    </row>
    <row r="26" spans="1:7" ht="12">
      <c r="A26" s="194" t="s">
        <v>547</v>
      </c>
      <c r="B26" s="202" t="s">
        <v>857</v>
      </c>
      <c r="C26" s="194" t="s">
        <v>434</v>
      </c>
      <c r="D26" s="194">
        <v>90</v>
      </c>
      <c r="E26" s="203"/>
      <c r="F26" s="237">
        <f t="shared" si="0"/>
        <v>0</v>
      </c>
      <c r="G26" s="204"/>
    </row>
    <row r="27" spans="1:7" ht="12">
      <c r="A27" s="194" t="s">
        <v>548</v>
      </c>
      <c r="B27" s="202" t="s">
        <v>858</v>
      </c>
      <c r="C27" s="194" t="s">
        <v>434</v>
      </c>
      <c r="D27" s="194">
        <v>20</v>
      </c>
      <c r="E27" s="203"/>
      <c r="F27" s="237">
        <f t="shared" si="0"/>
        <v>0</v>
      </c>
      <c r="G27" s="206"/>
    </row>
    <row r="28" spans="1:7" ht="12">
      <c r="A28" s="194" t="s">
        <v>549</v>
      </c>
      <c r="B28" s="202" t="s">
        <v>859</v>
      </c>
      <c r="C28" s="194" t="s">
        <v>755</v>
      </c>
      <c r="D28" s="194">
        <v>1</v>
      </c>
      <c r="E28" s="203"/>
      <c r="F28" s="237">
        <f t="shared" si="0"/>
        <v>0</v>
      </c>
      <c r="G28" s="204"/>
    </row>
    <row r="29" spans="1:7" ht="12">
      <c r="A29" s="181" t="s">
        <v>438</v>
      </c>
      <c r="B29" s="182"/>
      <c r="C29" s="183"/>
      <c r="D29" s="184"/>
      <c r="E29" s="207"/>
      <c r="F29" s="237"/>
      <c r="G29" s="204"/>
    </row>
    <row r="30" spans="1:7" ht="12">
      <c r="A30" s="194" t="s">
        <v>389</v>
      </c>
      <c r="B30" s="202" t="s">
        <v>3</v>
      </c>
      <c r="C30" s="194" t="s">
        <v>755</v>
      </c>
      <c r="D30" s="194">
        <v>1</v>
      </c>
      <c r="F30" s="237">
        <f t="shared" si="0"/>
        <v>0</v>
      </c>
      <c r="G30" s="204"/>
    </row>
    <row r="31" spans="1:7" ht="12">
      <c r="A31" s="194" t="s">
        <v>391</v>
      </c>
      <c r="B31" s="202" t="s">
        <v>4</v>
      </c>
      <c r="C31" s="194" t="s">
        <v>755</v>
      </c>
      <c r="D31" s="194">
        <v>1</v>
      </c>
      <c r="F31" s="237">
        <f t="shared" si="0"/>
        <v>0</v>
      </c>
      <c r="G31" s="204"/>
    </row>
    <row r="32" spans="1:7" ht="12">
      <c r="A32" s="194" t="s">
        <v>392</v>
      </c>
      <c r="B32" s="202" t="s">
        <v>5</v>
      </c>
      <c r="C32" s="194" t="s">
        <v>755</v>
      </c>
      <c r="D32" s="194">
        <v>1</v>
      </c>
      <c r="F32" s="237">
        <f t="shared" si="0"/>
        <v>0</v>
      </c>
      <c r="G32" s="204"/>
    </row>
    <row r="33" spans="1:7" ht="12">
      <c r="A33" s="194" t="s">
        <v>393</v>
      </c>
      <c r="B33" s="202" t="s">
        <v>862</v>
      </c>
      <c r="C33" s="194" t="s">
        <v>755</v>
      </c>
      <c r="D33" s="194">
        <v>1</v>
      </c>
      <c r="F33" s="237">
        <f t="shared" si="0"/>
        <v>0</v>
      </c>
      <c r="G33" s="204"/>
    </row>
    <row r="34" spans="1:7" ht="12">
      <c r="A34" s="194" t="s">
        <v>396</v>
      </c>
      <c r="B34" s="202" t="s">
        <v>863</v>
      </c>
      <c r="C34" s="194" t="s">
        <v>755</v>
      </c>
      <c r="D34" s="194">
        <v>1</v>
      </c>
      <c r="F34" s="237">
        <f t="shared" si="0"/>
        <v>0</v>
      </c>
      <c r="G34" s="193"/>
    </row>
    <row r="35" spans="1:7" s="183" customFormat="1" ht="12">
      <c r="A35" s="208" t="s">
        <v>407</v>
      </c>
      <c r="B35" s="194"/>
      <c r="C35" s="194"/>
      <c r="D35" s="194"/>
      <c r="E35" s="203"/>
      <c r="F35" s="237"/>
      <c r="G35" s="209"/>
    </row>
    <row r="36" spans="1:7" ht="12">
      <c r="A36" s="210" t="s">
        <v>447</v>
      </c>
      <c r="B36" s="210"/>
      <c r="C36" s="194" t="s">
        <v>755</v>
      </c>
      <c r="D36" s="194">
        <v>1</v>
      </c>
      <c r="E36" s="203"/>
      <c r="F36" s="237">
        <f>SUM(F7:F28)</f>
        <v>0</v>
      </c>
      <c r="G36" s="204"/>
    </row>
    <row r="37" spans="1:7" ht="12">
      <c r="A37" s="210" t="s">
        <v>448</v>
      </c>
      <c r="B37" s="210"/>
      <c r="C37" s="194" t="s">
        <v>755</v>
      </c>
      <c r="D37" s="194">
        <v>1</v>
      </c>
      <c r="E37" s="203"/>
      <c r="F37" s="237">
        <f>SUM(F30:F34)</f>
        <v>0</v>
      </c>
      <c r="G37" s="204"/>
    </row>
    <row r="38" spans="1:7" ht="12">
      <c r="A38" s="210" t="s">
        <v>449</v>
      </c>
      <c r="B38" s="210"/>
      <c r="C38" s="194" t="s">
        <v>755</v>
      </c>
      <c r="D38" s="194">
        <v>1</v>
      </c>
      <c r="E38" s="203"/>
      <c r="F38" s="237">
        <f t="shared" si="0"/>
        <v>0</v>
      </c>
      <c r="G38" s="204"/>
    </row>
    <row r="39" spans="1:7" ht="12">
      <c r="A39" s="193" t="s">
        <v>864</v>
      </c>
      <c r="B39" s="193"/>
      <c r="C39" s="194" t="s">
        <v>755</v>
      </c>
      <c r="D39" s="194">
        <v>1</v>
      </c>
      <c r="E39" s="203"/>
      <c r="F39" s="237">
        <f t="shared" si="0"/>
        <v>0</v>
      </c>
      <c r="G39" s="204"/>
    </row>
    <row r="40" spans="1:7" ht="12">
      <c r="A40" s="193" t="s">
        <v>865</v>
      </c>
      <c r="B40" s="193"/>
      <c r="C40" s="194" t="s">
        <v>755</v>
      </c>
      <c r="D40" s="194">
        <v>1</v>
      </c>
      <c r="E40" s="203"/>
      <c r="F40" s="237">
        <f t="shared" si="0"/>
        <v>0</v>
      </c>
      <c r="G40" s="204"/>
    </row>
    <row r="41" spans="1:7" ht="12">
      <c r="A41" s="245" t="s">
        <v>394</v>
      </c>
      <c r="B41" s="246"/>
      <c r="C41" s="247"/>
      <c r="D41" s="247"/>
      <c r="E41" s="203"/>
      <c r="F41" s="248">
        <f>SUM(F36:F40)</f>
        <v>0</v>
      </c>
      <c r="G41" s="203"/>
    </row>
    <row r="42" spans="1:7" s="193" customFormat="1" ht="12">
      <c r="A42" s="249"/>
      <c r="B42" s="205"/>
      <c r="C42" s="219"/>
      <c r="D42" s="219"/>
      <c r="E42" s="205"/>
      <c r="F42" s="203"/>
      <c r="G42" s="218"/>
    </row>
    <row r="43" spans="1:7" s="193" customFormat="1" ht="12">
      <c r="A43" s="205"/>
      <c r="B43" s="205"/>
      <c r="C43" s="219"/>
      <c r="D43" s="219"/>
      <c r="E43" s="205"/>
      <c r="F43" s="203"/>
      <c r="G43" s="218"/>
    </row>
    <row r="44" spans="1:7" s="193" customFormat="1" ht="12">
      <c r="A44" s="205"/>
      <c r="B44" s="205"/>
      <c r="C44" s="219"/>
      <c r="D44" s="219"/>
      <c r="E44" s="205"/>
      <c r="F44" s="220"/>
      <c r="G44" s="218"/>
    </row>
    <row r="45" spans="1:7" s="193" customFormat="1" ht="12">
      <c r="A45" s="205"/>
      <c r="B45" s="205"/>
      <c r="C45" s="219"/>
      <c r="D45" s="219"/>
      <c r="E45" s="205"/>
      <c r="F45" s="203"/>
      <c r="G45" s="218"/>
    </row>
    <row r="46" spans="6:7" ht="12">
      <c r="F46" s="203"/>
      <c r="G46" s="193"/>
    </row>
    <row r="53" spans="3:4" ht="12">
      <c r="C53" s="205"/>
      <c r="D53" s="205"/>
    </row>
    <row r="54" spans="3:4" ht="12">
      <c r="C54" s="205"/>
      <c r="D54" s="205"/>
    </row>
    <row r="55" spans="3:4" ht="12">
      <c r="C55" s="205"/>
      <c r="D55" s="205"/>
    </row>
    <row r="56" spans="3:4" ht="12">
      <c r="C56" s="205"/>
      <c r="D56" s="205"/>
    </row>
    <row r="57" spans="3:4" ht="12">
      <c r="C57" s="205"/>
      <c r="D57" s="205"/>
    </row>
    <row r="58" spans="3:4" ht="12">
      <c r="C58" s="205"/>
      <c r="D58" s="205"/>
    </row>
  </sheetData>
  <sheetProtection/>
  <conditionalFormatting sqref="I331:P354">
    <cfRule type="cellIs" priority="1" dxfId="0" operator="lessThan" stopIfTrue="1">
      <formula>#REF!</formula>
    </cfRule>
  </conditionalFormatting>
  <printOptions/>
  <pageMargins left="0.7" right="0.7" top="0.787401575" bottom="0.7874015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G58"/>
  <sheetViews>
    <sheetView zoomScale="90" zoomScaleNormal="90" zoomScalePageLayoutView="0" workbookViewId="0" topLeftCell="A1">
      <selection activeCell="M27" sqref="M27"/>
    </sheetView>
  </sheetViews>
  <sheetFormatPr defaultColWidth="9.140625" defaultRowHeight="12.75"/>
  <cols>
    <col min="1" max="1" width="9.140625" style="205" customWidth="1"/>
    <col min="2" max="2" width="45.00390625" style="205" customWidth="1"/>
    <col min="3" max="3" width="6.8515625" style="219" customWidth="1"/>
    <col min="4" max="4" width="9.421875" style="219" customWidth="1"/>
    <col min="5" max="6" width="17.8515625" style="205" customWidth="1"/>
    <col min="7" max="7" width="17.421875" style="205" bestFit="1" customWidth="1"/>
    <col min="8" max="16384" width="9.140625" style="205" customWidth="1"/>
  </cols>
  <sheetData>
    <row r="1" spans="1:7" s="57" customFormat="1" ht="12.75">
      <c r="A1" s="51" t="s">
        <v>381</v>
      </c>
      <c r="B1" s="54" t="s">
        <v>395</v>
      </c>
      <c r="D1" s="55"/>
      <c r="E1" s="55"/>
      <c r="F1" s="235"/>
      <c r="G1" s="55"/>
    </row>
    <row r="2" spans="2:7" s="57" customFormat="1" ht="12.75">
      <c r="B2" s="57" t="s">
        <v>415</v>
      </c>
      <c r="D2" s="55"/>
      <c r="E2" s="55"/>
      <c r="F2" s="235"/>
      <c r="G2" s="55"/>
    </row>
    <row r="3" spans="2:7" s="57" customFormat="1" ht="12.75">
      <c r="B3" s="57" t="s">
        <v>453</v>
      </c>
      <c r="D3" s="55"/>
      <c r="E3" s="55"/>
      <c r="F3" s="235"/>
      <c r="G3" s="55"/>
    </row>
    <row r="4" spans="1:7" s="225" customFormat="1" ht="12.75" customHeight="1">
      <c r="A4" s="221"/>
      <c r="B4" s="222"/>
      <c r="C4" s="223"/>
      <c r="D4" s="221"/>
      <c r="E4" s="221"/>
      <c r="F4" s="236"/>
      <c r="G4" s="224"/>
    </row>
    <row r="5" spans="1:7" s="187" customFormat="1" ht="12">
      <c r="A5" s="181" t="s">
        <v>433</v>
      </c>
      <c r="B5" s="182"/>
      <c r="C5" s="183"/>
      <c r="D5" s="184"/>
      <c r="E5" s="185"/>
      <c r="F5" s="185"/>
      <c r="G5" s="186"/>
    </row>
    <row r="6" spans="1:7" s="193" customFormat="1" ht="12">
      <c r="A6" s="188" t="s">
        <v>382</v>
      </c>
      <c r="B6" s="189" t="s">
        <v>384</v>
      </c>
      <c r="C6" s="188" t="s">
        <v>385</v>
      </c>
      <c r="D6" s="190" t="s">
        <v>386</v>
      </c>
      <c r="E6" s="191" t="s">
        <v>387</v>
      </c>
      <c r="F6" s="191" t="s">
        <v>388</v>
      </c>
      <c r="G6" s="192" t="s">
        <v>406</v>
      </c>
    </row>
    <row r="7" spans="1:7" s="199" customFormat="1" ht="72">
      <c r="A7" s="194" t="s">
        <v>389</v>
      </c>
      <c r="B7" s="195" t="s">
        <v>25</v>
      </c>
      <c r="C7" s="196" t="s">
        <v>390</v>
      </c>
      <c r="D7" s="196">
        <v>3</v>
      </c>
      <c r="E7" s="197"/>
      <c r="F7" s="237">
        <f>E7*D7</f>
        <v>0</v>
      </c>
      <c r="G7" s="198" t="s">
        <v>17</v>
      </c>
    </row>
    <row r="8" spans="1:7" s="199" customFormat="1" ht="24">
      <c r="A8" s="194" t="s">
        <v>391</v>
      </c>
      <c r="B8" s="195" t="s">
        <v>26</v>
      </c>
      <c r="C8" s="196" t="s">
        <v>390</v>
      </c>
      <c r="D8" s="196">
        <v>1</v>
      </c>
      <c r="E8" s="197"/>
      <c r="F8" s="237">
        <f aca="true" t="shared" si="0" ref="F8:F41">E8*D8</f>
        <v>0</v>
      </c>
      <c r="G8" s="198" t="s">
        <v>17</v>
      </c>
    </row>
    <row r="9" spans="1:7" s="199" customFormat="1" ht="72">
      <c r="A9" s="194" t="s">
        <v>392</v>
      </c>
      <c r="B9" s="195" t="s">
        <v>6</v>
      </c>
      <c r="C9" s="196" t="s">
        <v>390</v>
      </c>
      <c r="D9" s="196">
        <v>1</v>
      </c>
      <c r="E9" s="197"/>
      <c r="F9" s="237">
        <f t="shared" si="0"/>
        <v>0</v>
      </c>
      <c r="G9" s="198" t="s">
        <v>17</v>
      </c>
    </row>
    <row r="10" spans="1:7" s="199" customFormat="1" ht="24">
      <c r="A10" s="194" t="s">
        <v>393</v>
      </c>
      <c r="B10" s="195" t="s">
        <v>27</v>
      </c>
      <c r="C10" s="196" t="s">
        <v>390</v>
      </c>
      <c r="D10" s="196">
        <v>4</v>
      </c>
      <c r="E10" s="197"/>
      <c r="F10" s="237">
        <f t="shared" si="0"/>
        <v>0</v>
      </c>
      <c r="G10" s="198" t="s">
        <v>17</v>
      </c>
    </row>
    <row r="11" spans="1:7" s="199" customFormat="1" ht="104.25" customHeight="1">
      <c r="A11" s="194" t="s">
        <v>396</v>
      </c>
      <c r="B11" s="195" t="s">
        <v>7</v>
      </c>
      <c r="C11" s="196" t="s">
        <v>390</v>
      </c>
      <c r="D11" s="196">
        <v>1</v>
      </c>
      <c r="E11" s="197"/>
      <c r="F11" s="237">
        <f t="shared" si="0"/>
        <v>0</v>
      </c>
      <c r="G11" s="198" t="s">
        <v>17</v>
      </c>
    </row>
    <row r="12" spans="1:7" s="199" customFormat="1" ht="36">
      <c r="A12" s="194" t="s">
        <v>397</v>
      </c>
      <c r="B12" s="195" t="s">
        <v>8</v>
      </c>
      <c r="C12" s="196" t="s">
        <v>390</v>
      </c>
      <c r="D12" s="196">
        <v>1</v>
      </c>
      <c r="E12" s="197"/>
      <c r="F12" s="237">
        <f t="shared" si="0"/>
        <v>0</v>
      </c>
      <c r="G12" s="198" t="s">
        <v>17</v>
      </c>
    </row>
    <row r="13" spans="1:7" s="199" customFormat="1" ht="36">
      <c r="A13" s="194" t="s">
        <v>398</v>
      </c>
      <c r="B13" s="195" t="s">
        <v>9</v>
      </c>
      <c r="C13" s="196" t="s">
        <v>390</v>
      </c>
      <c r="D13" s="196">
        <v>3</v>
      </c>
      <c r="E13" s="197"/>
      <c r="F13" s="237">
        <f t="shared" si="0"/>
        <v>0</v>
      </c>
      <c r="G13" s="198" t="s">
        <v>17</v>
      </c>
    </row>
    <row r="14" spans="1:7" s="199" customFormat="1" ht="24">
      <c r="A14" s="194" t="s">
        <v>400</v>
      </c>
      <c r="B14" s="195" t="s">
        <v>10</v>
      </c>
      <c r="C14" s="196" t="s">
        <v>390</v>
      </c>
      <c r="D14" s="196">
        <v>1</v>
      </c>
      <c r="E14" s="197"/>
      <c r="F14" s="237">
        <f t="shared" si="0"/>
        <v>0</v>
      </c>
      <c r="G14" s="198"/>
    </row>
    <row r="15" spans="1:7" s="199" customFormat="1" ht="12">
      <c r="A15" s="194" t="s">
        <v>401</v>
      </c>
      <c r="B15" s="195" t="s">
        <v>11</v>
      </c>
      <c r="C15" s="196" t="s">
        <v>390</v>
      </c>
      <c r="D15" s="196">
        <v>1</v>
      </c>
      <c r="E15" s="197"/>
      <c r="F15" s="237">
        <f t="shared" si="0"/>
        <v>0</v>
      </c>
      <c r="G15" s="198"/>
    </row>
    <row r="16" spans="1:7" s="199" customFormat="1" ht="24">
      <c r="A16" s="194" t="s">
        <v>402</v>
      </c>
      <c r="B16" s="200" t="s">
        <v>12</v>
      </c>
      <c r="C16" s="196" t="s">
        <v>390</v>
      </c>
      <c r="D16" s="196">
        <v>3</v>
      </c>
      <c r="E16" s="197"/>
      <c r="F16" s="237">
        <f t="shared" si="0"/>
        <v>0</v>
      </c>
      <c r="G16" s="201" t="s">
        <v>17</v>
      </c>
    </row>
    <row r="17" spans="1:7" ht="24">
      <c r="A17" s="194" t="s">
        <v>539</v>
      </c>
      <c r="B17" s="202" t="s">
        <v>845</v>
      </c>
      <c r="C17" s="194" t="s">
        <v>390</v>
      </c>
      <c r="D17" s="194">
        <v>1</v>
      </c>
      <c r="E17" s="203"/>
      <c r="F17" s="237">
        <f t="shared" si="0"/>
        <v>0</v>
      </c>
      <c r="G17" s="204" t="s">
        <v>17</v>
      </c>
    </row>
    <row r="18" spans="1:7" s="199" customFormat="1" ht="12">
      <c r="A18" s="194" t="s">
        <v>540</v>
      </c>
      <c r="B18" s="195" t="s">
        <v>13</v>
      </c>
      <c r="C18" s="196" t="s">
        <v>390</v>
      </c>
      <c r="D18" s="196">
        <v>3</v>
      </c>
      <c r="E18" s="197"/>
      <c r="F18" s="237">
        <f t="shared" si="0"/>
        <v>0</v>
      </c>
      <c r="G18" s="198" t="s">
        <v>17</v>
      </c>
    </row>
    <row r="19" spans="1:7" s="199" customFormat="1" ht="12">
      <c r="A19" s="194" t="s">
        <v>541</v>
      </c>
      <c r="B19" s="195" t="s">
        <v>14</v>
      </c>
      <c r="C19" s="196" t="s">
        <v>755</v>
      </c>
      <c r="D19" s="196">
        <v>1</v>
      </c>
      <c r="E19" s="197"/>
      <c r="F19" s="237">
        <f t="shared" si="0"/>
        <v>0</v>
      </c>
      <c r="G19" s="198"/>
    </row>
    <row r="20" spans="1:7" s="199" customFormat="1" ht="12">
      <c r="A20" s="194" t="s">
        <v>542</v>
      </c>
      <c r="B20" s="195" t="s">
        <v>957</v>
      </c>
      <c r="C20" s="196" t="s">
        <v>755</v>
      </c>
      <c r="D20" s="196">
        <v>3</v>
      </c>
      <c r="E20" s="197"/>
      <c r="F20" s="237">
        <f t="shared" si="0"/>
        <v>0</v>
      </c>
      <c r="G20" s="198"/>
    </row>
    <row r="21" spans="1:7" ht="12">
      <c r="A21" s="181" t="s">
        <v>849</v>
      </c>
      <c r="B21" s="182"/>
      <c r="C21" s="194"/>
      <c r="D21" s="194"/>
      <c r="E21" s="203"/>
      <c r="F21" s="237"/>
      <c r="G21" s="204"/>
    </row>
    <row r="22" spans="1:7" ht="12">
      <c r="A22" s="194" t="s">
        <v>543</v>
      </c>
      <c r="B22" s="202" t="s">
        <v>850</v>
      </c>
      <c r="C22" s="194" t="s">
        <v>390</v>
      </c>
      <c r="D22" s="194">
        <v>1</v>
      </c>
      <c r="E22" s="203"/>
      <c r="F22" s="237">
        <f t="shared" si="0"/>
        <v>0</v>
      </c>
      <c r="G22" s="206"/>
    </row>
    <row r="23" spans="1:7" ht="12">
      <c r="A23" s="194" t="s">
        <v>544</v>
      </c>
      <c r="B23" s="202" t="s">
        <v>851</v>
      </c>
      <c r="C23" s="194" t="s">
        <v>434</v>
      </c>
      <c r="D23" s="194">
        <v>140</v>
      </c>
      <c r="E23" s="203"/>
      <c r="F23" s="237">
        <f t="shared" si="0"/>
        <v>0</v>
      </c>
      <c r="G23" s="206"/>
    </row>
    <row r="24" spans="1:7" ht="12">
      <c r="A24" s="194" t="s">
        <v>545</v>
      </c>
      <c r="B24" s="202" t="s">
        <v>852</v>
      </c>
      <c r="C24" s="194" t="s">
        <v>434</v>
      </c>
      <c r="D24" s="194">
        <v>200</v>
      </c>
      <c r="E24" s="203"/>
      <c r="F24" s="237">
        <f t="shared" si="0"/>
        <v>0</v>
      </c>
      <c r="G24" s="206"/>
    </row>
    <row r="25" spans="1:7" ht="12">
      <c r="A25" s="194" t="s">
        <v>546</v>
      </c>
      <c r="B25" s="202" t="s">
        <v>853</v>
      </c>
      <c r="C25" s="194" t="s">
        <v>434</v>
      </c>
      <c r="D25" s="194">
        <v>320</v>
      </c>
      <c r="E25" s="203"/>
      <c r="F25" s="237">
        <f t="shared" si="0"/>
        <v>0</v>
      </c>
      <c r="G25" s="206"/>
    </row>
    <row r="26" spans="1:7" ht="12">
      <c r="A26" s="194" t="s">
        <v>547</v>
      </c>
      <c r="B26" s="202" t="s">
        <v>2</v>
      </c>
      <c r="C26" s="194" t="s">
        <v>434</v>
      </c>
      <c r="D26" s="194">
        <v>320</v>
      </c>
      <c r="E26" s="203"/>
      <c r="F26" s="237">
        <f t="shared" si="0"/>
        <v>0</v>
      </c>
      <c r="G26" s="206"/>
    </row>
    <row r="27" spans="1:7" ht="12">
      <c r="A27" s="194" t="s">
        <v>548</v>
      </c>
      <c r="B27" s="202" t="s">
        <v>857</v>
      </c>
      <c r="C27" s="194" t="s">
        <v>434</v>
      </c>
      <c r="D27" s="194">
        <v>120</v>
      </c>
      <c r="E27" s="203"/>
      <c r="F27" s="237">
        <f t="shared" si="0"/>
        <v>0</v>
      </c>
      <c r="G27" s="204"/>
    </row>
    <row r="28" spans="1:7" ht="12">
      <c r="A28" s="194" t="s">
        <v>549</v>
      </c>
      <c r="B28" s="202" t="s">
        <v>858</v>
      </c>
      <c r="C28" s="194" t="s">
        <v>434</v>
      </c>
      <c r="D28" s="194">
        <v>20</v>
      </c>
      <c r="E28" s="203"/>
      <c r="F28" s="237">
        <f t="shared" si="0"/>
        <v>0</v>
      </c>
      <c r="G28" s="206"/>
    </row>
    <row r="29" spans="1:7" ht="12">
      <c r="A29" s="194" t="s">
        <v>886</v>
      </c>
      <c r="B29" s="202" t="s">
        <v>859</v>
      </c>
      <c r="C29" s="194" t="s">
        <v>755</v>
      </c>
      <c r="D29" s="194">
        <v>1</v>
      </c>
      <c r="E29" s="203"/>
      <c r="F29" s="237">
        <f t="shared" si="0"/>
        <v>0</v>
      </c>
      <c r="G29" s="204"/>
    </row>
    <row r="30" spans="1:7" ht="12">
      <c r="A30" s="181" t="s">
        <v>438</v>
      </c>
      <c r="B30" s="182"/>
      <c r="C30" s="183"/>
      <c r="D30" s="184"/>
      <c r="E30" s="207"/>
      <c r="F30" s="237"/>
      <c r="G30" s="204"/>
    </row>
    <row r="31" spans="1:7" ht="12">
      <c r="A31" s="194" t="s">
        <v>389</v>
      </c>
      <c r="B31" s="202" t="s">
        <v>15</v>
      </c>
      <c r="C31" s="194" t="s">
        <v>755</v>
      </c>
      <c r="D31" s="194">
        <v>1</v>
      </c>
      <c r="F31" s="237">
        <f t="shared" si="0"/>
        <v>0</v>
      </c>
      <c r="G31" s="204"/>
    </row>
    <row r="32" spans="1:7" ht="24">
      <c r="A32" s="194" t="s">
        <v>391</v>
      </c>
      <c r="B32" s="202" t="s">
        <v>16</v>
      </c>
      <c r="C32" s="194" t="s">
        <v>755</v>
      </c>
      <c r="D32" s="194">
        <v>1</v>
      </c>
      <c r="F32" s="237">
        <f t="shared" si="0"/>
        <v>0</v>
      </c>
      <c r="G32" s="204"/>
    </row>
    <row r="33" spans="1:7" ht="24">
      <c r="A33" s="194" t="s">
        <v>392</v>
      </c>
      <c r="B33" s="202" t="s">
        <v>28</v>
      </c>
      <c r="C33" s="194" t="s">
        <v>755</v>
      </c>
      <c r="D33" s="194">
        <v>1</v>
      </c>
      <c r="F33" s="237">
        <f t="shared" si="0"/>
        <v>0</v>
      </c>
      <c r="G33" s="204"/>
    </row>
    <row r="34" spans="1:7" ht="12">
      <c r="A34" s="194" t="s">
        <v>393</v>
      </c>
      <c r="B34" s="202" t="s">
        <v>862</v>
      </c>
      <c r="C34" s="194" t="s">
        <v>755</v>
      </c>
      <c r="D34" s="194">
        <v>1</v>
      </c>
      <c r="F34" s="237">
        <f t="shared" si="0"/>
        <v>0</v>
      </c>
      <c r="G34" s="204"/>
    </row>
    <row r="35" spans="1:7" ht="12">
      <c r="A35" s="194" t="s">
        <v>396</v>
      </c>
      <c r="B35" s="202" t="s">
        <v>863</v>
      </c>
      <c r="C35" s="194" t="s">
        <v>755</v>
      </c>
      <c r="D35" s="194">
        <v>1</v>
      </c>
      <c r="F35" s="237">
        <f t="shared" si="0"/>
        <v>0</v>
      </c>
      <c r="G35" s="193"/>
    </row>
    <row r="36" spans="1:7" s="183" customFormat="1" ht="12">
      <c r="A36" s="208" t="s">
        <v>407</v>
      </c>
      <c r="B36" s="194"/>
      <c r="C36" s="194"/>
      <c r="D36" s="194"/>
      <c r="E36" s="203"/>
      <c r="F36" s="237"/>
      <c r="G36" s="209"/>
    </row>
    <row r="37" spans="1:7" ht="12">
      <c r="A37" s="210" t="s">
        <v>447</v>
      </c>
      <c r="B37" s="210"/>
      <c r="C37" s="194" t="s">
        <v>755</v>
      </c>
      <c r="D37" s="194">
        <v>1</v>
      </c>
      <c r="E37" s="203"/>
      <c r="F37" s="237">
        <f>SUM(F7:F29)</f>
        <v>0</v>
      </c>
      <c r="G37" s="204"/>
    </row>
    <row r="38" spans="1:7" ht="12">
      <c r="A38" s="210" t="s">
        <v>448</v>
      </c>
      <c r="B38" s="210"/>
      <c r="C38" s="194" t="s">
        <v>755</v>
      </c>
      <c r="D38" s="194">
        <v>1</v>
      </c>
      <c r="E38" s="203"/>
      <c r="F38" s="237">
        <f>SUM(F31:F35)</f>
        <v>0</v>
      </c>
      <c r="G38" s="204"/>
    </row>
    <row r="39" spans="1:7" ht="12">
      <c r="A39" s="210" t="s">
        <v>449</v>
      </c>
      <c r="B39" s="210"/>
      <c r="C39" s="194" t="s">
        <v>755</v>
      </c>
      <c r="D39" s="194">
        <v>1</v>
      </c>
      <c r="E39" s="203"/>
      <c r="F39" s="237">
        <f t="shared" si="0"/>
        <v>0</v>
      </c>
      <c r="G39" s="204"/>
    </row>
    <row r="40" spans="1:7" ht="12">
      <c r="A40" s="193" t="s">
        <v>864</v>
      </c>
      <c r="B40" s="193"/>
      <c r="C40" s="194" t="s">
        <v>755</v>
      </c>
      <c r="D40" s="194">
        <v>1</v>
      </c>
      <c r="E40" s="203"/>
      <c r="F40" s="237">
        <f t="shared" si="0"/>
        <v>0</v>
      </c>
      <c r="G40" s="204"/>
    </row>
    <row r="41" spans="1:7" ht="12">
      <c r="A41" s="193" t="s">
        <v>865</v>
      </c>
      <c r="B41" s="193"/>
      <c r="C41" s="194" t="s">
        <v>755</v>
      </c>
      <c r="D41" s="194">
        <v>1</v>
      </c>
      <c r="E41" s="203"/>
      <c r="F41" s="237">
        <f t="shared" si="0"/>
        <v>0</v>
      </c>
      <c r="G41" s="204"/>
    </row>
    <row r="42" spans="1:7" s="216" customFormat="1" ht="15">
      <c r="A42" s="211" t="s">
        <v>394</v>
      </c>
      <c r="B42" s="212"/>
      <c r="C42" s="213"/>
      <c r="D42" s="213"/>
      <c r="E42" s="214"/>
      <c r="F42" s="248">
        <f>SUM(F37:F41)</f>
        <v>0</v>
      </c>
      <c r="G42" s="215"/>
    </row>
    <row r="43" spans="1:7" s="193" customFormat="1" ht="12">
      <c r="A43" s="205"/>
      <c r="B43" s="205"/>
      <c r="C43" s="219"/>
      <c r="D43" s="219"/>
      <c r="E43" s="205"/>
      <c r="F43" s="203"/>
      <c r="G43" s="218"/>
    </row>
    <row r="44" spans="1:7" s="193" customFormat="1" ht="12">
      <c r="A44" s="205"/>
      <c r="B44" s="205"/>
      <c r="C44" s="219"/>
      <c r="D44" s="219"/>
      <c r="E44" s="205"/>
      <c r="F44" s="220"/>
      <c r="G44" s="218"/>
    </row>
    <row r="45" spans="1:7" s="193" customFormat="1" ht="12">
      <c r="A45" s="205"/>
      <c r="B45" s="205"/>
      <c r="C45" s="219"/>
      <c r="D45" s="219"/>
      <c r="E45" s="205"/>
      <c r="F45" s="203"/>
      <c r="G45" s="218"/>
    </row>
    <row r="46" spans="6:7" ht="12">
      <c r="F46" s="203"/>
      <c r="G46" s="193"/>
    </row>
    <row r="53" spans="3:4" ht="12">
      <c r="C53" s="205"/>
      <c r="D53" s="205"/>
    </row>
    <row r="54" spans="3:4" ht="12">
      <c r="C54" s="205"/>
      <c r="D54" s="205"/>
    </row>
    <row r="55" spans="3:4" ht="12">
      <c r="C55" s="205"/>
      <c r="D55" s="205"/>
    </row>
    <row r="56" spans="3:4" ht="12">
      <c r="C56" s="205"/>
      <c r="D56" s="205"/>
    </row>
    <row r="57" spans="3:4" ht="12">
      <c r="C57" s="205"/>
      <c r="D57" s="205"/>
    </row>
    <row r="58" spans="3:4" ht="12">
      <c r="C58" s="205"/>
      <c r="D58" s="205"/>
    </row>
  </sheetData>
  <sheetProtection/>
  <conditionalFormatting sqref="I331:P354">
    <cfRule type="cellIs" priority="1" dxfId="0" operator="lessThan" stopIfTrue="1">
      <formula>#REF!</formula>
    </cfRule>
  </conditionalFormatting>
  <printOptions/>
  <pageMargins left="0.7" right="0.7" top="0.787401575" bottom="0.787401575"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G230"/>
  <sheetViews>
    <sheetView zoomScale="90" zoomScaleNormal="90" zoomScalePageLayoutView="0" workbookViewId="0" topLeftCell="A32">
      <selection activeCell="F63" sqref="F63"/>
    </sheetView>
  </sheetViews>
  <sheetFormatPr defaultColWidth="10.7109375" defaultRowHeight="12.75" outlineLevelRow="1" outlineLevelCol="1"/>
  <cols>
    <col min="1" max="1" width="4.00390625" style="280" customWidth="1"/>
    <col min="2" max="2" width="65.140625" style="281" customWidth="1"/>
    <col min="3" max="3" width="5.140625" style="266" customWidth="1"/>
    <col min="4" max="4" width="6.7109375" style="266" bestFit="1" customWidth="1"/>
    <col min="5" max="5" width="13.00390625" style="185" customWidth="1"/>
    <col min="6" max="6" width="15.00390625" style="185" customWidth="1"/>
    <col min="7" max="7" width="24.7109375" style="280" customWidth="1" outlineLevel="1"/>
    <col min="8" max="16384" width="10.7109375" style="266" customWidth="1"/>
  </cols>
  <sheetData>
    <row r="1" spans="1:7" s="240" customFormat="1" ht="12">
      <c r="A1" s="238" t="s">
        <v>381</v>
      </c>
      <c r="B1" s="239" t="s">
        <v>395</v>
      </c>
      <c r="C1" s="235"/>
      <c r="D1" s="235"/>
      <c r="E1" s="235"/>
      <c r="F1" s="235"/>
      <c r="G1" s="235"/>
    </row>
    <row r="2" spans="2:7" s="240" customFormat="1" ht="12">
      <c r="B2" s="240" t="s">
        <v>415</v>
      </c>
      <c r="C2" s="235"/>
      <c r="D2" s="235"/>
      <c r="E2" s="235"/>
      <c r="F2" s="235"/>
      <c r="G2" s="235"/>
    </row>
    <row r="3" spans="2:7" s="240" customFormat="1" ht="12">
      <c r="B3" s="240" t="s">
        <v>550</v>
      </c>
      <c r="C3" s="235"/>
      <c r="D3" s="235"/>
      <c r="E3" s="235"/>
      <c r="F3" s="235"/>
      <c r="G3" s="235"/>
    </row>
    <row r="4" ht="12">
      <c r="G4" s="242" t="s">
        <v>404</v>
      </c>
    </row>
    <row r="5" spans="1:7" ht="12">
      <c r="A5" s="282" t="s">
        <v>433</v>
      </c>
      <c r="D5" s="283"/>
      <c r="G5" s="192" t="s">
        <v>405</v>
      </c>
    </row>
    <row r="6" spans="1:7" s="288" customFormat="1" ht="17.25" customHeight="1">
      <c r="A6" s="284" t="s">
        <v>382</v>
      </c>
      <c r="B6" s="285" t="s">
        <v>384</v>
      </c>
      <c r="C6" s="284" t="s">
        <v>385</v>
      </c>
      <c r="D6" s="286" t="s">
        <v>386</v>
      </c>
      <c r="E6" s="287" t="s">
        <v>387</v>
      </c>
      <c r="F6" s="287" t="s">
        <v>388</v>
      </c>
      <c r="G6" s="192" t="s">
        <v>406</v>
      </c>
    </row>
    <row r="7" spans="1:7" ht="12.75" customHeight="1" outlineLevel="1">
      <c r="A7" s="280">
        <v>1</v>
      </c>
      <c r="B7" s="281" t="s">
        <v>30</v>
      </c>
      <c r="C7" s="266" t="s">
        <v>434</v>
      </c>
      <c r="D7" s="266">
        <v>154</v>
      </c>
      <c r="F7" s="185">
        <f>E7*D7</f>
        <v>0</v>
      </c>
      <c r="G7" s="280" t="s">
        <v>17</v>
      </c>
    </row>
    <row r="8" spans="1:7" ht="12.75" customHeight="1" outlineLevel="1">
      <c r="A8" s="280">
        <v>2</v>
      </c>
      <c r="B8" s="281" t="s">
        <v>31</v>
      </c>
      <c r="C8" s="266" t="s">
        <v>434</v>
      </c>
      <c r="D8" s="266">
        <v>230</v>
      </c>
      <c r="F8" s="185">
        <f aca="true" t="shared" si="0" ref="F8:F50">E8*D8</f>
        <v>0</v>
      </c>
      <c r="G8" s="280" t="s">
        <v>17</v>
      </c>
    </row>
    <row r="9" spans="1:6" ht="12.75" customHeight="1" outlineLevel="1">
      <c r="A9" s="280">
        <v>3</v>
      </c>
      <c r="B9" s="281" t="s">
        <v>32</v>
      </c>
      <c r="C9" s="266" t="s">
        <v>434</v>
      </c>
      <c r="D9" s="266">
        <f>D8</f>
        <v>230</v>
      </c>
      <c r="F9" s="185">
        <f t="shared" si="0"/>
        <v>0</v>
      </c>
    </row>
    <row r="10" spans="1:6" ht="12.75" customHeight="1" outlineLevel="1">
      <c r="A10" s="280">
        <v>4</v>
      </c>
      <c r="B10" s="281" t="s">
        <v>33</v>
      </c>
      <c r="C10" s="266" t="s">
        <v>390</v>
      </c>
      <c r="D10" s="266">
        <v>10</v>
      </c>
      <c r="F10" s="185">
        <f t="shared" si="0"/>
        <v>0</v>
      </c>
    </row>
    <row r="11" spans="1:6" ht="12.75" customHeight="1" outlineLevel="1">
      <c r="A11" s="280">
        <v>5</v>
      </c>
      <c r="B11" s="281" t="s">
        <v>34</v>
      </c>
      <c r="C11" s="266" t="s">
        <v>390</v>
      </c>
      <c r="D11" s="266">
        <v>10</v>
      </c>
      <c r="F11" s="185">
        <f t="shared" si="0"/>
        <v>0</v>
      </c>
    </row>
    <row r="12" spans="1:6" ht="12.75" customHeight="1" outlineLevel="1">
      <c r="A12" s="280">
        <v>6</v>
      </c>
      <c r="B12" s="281" t="s">
        <v>35</v>
      </c>
      <c r="C12" s="266" t="s">
        <v>390</v>
      </c>
      <c r="D12" s="266">
        <v>15</v>
      </c>
      <c r="F12" s="185">
        <f t="shared" si="0"/>
        <v>0</v>
      </c>
    </row>
    <row r="13" spans="1:6" ht="12.75" customHeight="1" outlineLevel="1">
      <c r="A13" s="280">
        <v>7</v>
      </c>
      <c r="B13" s="281" t="s">
        <v>36</v>
      </c>
      <c r="C13" s="266" t="s">
        <v>390</v>
      </c>
      <c r="D13" s="266">
        <v>15</v>
      </c>
      <c r="F13" s="185">
        <f t="shared" si="0"/>
        <v>0</v>
      </c>
    </row>
    <row r="14" spans="1:6" ht="12.75" customHeight="1" outlineLevel="1">
      <c r="A14" s="280">
        <v>8</v>
      </c>
      <c r="B14" s="281" t="s">
        <v>37</v>
      </c>
      <c r="C14" s="266" t="s">
        <v>390</v>
      </c>
      <c r="D14" s="266">
        <f>D8</f>
        <v>230</v>
      </c>
      <c r="F14" s="185">
        <f t="shared" si="0"/>
        <v>0</v>
      </c>
    </row>
    <row r="15" spans="1:6" ht="12.75" customHeight="1" outlineLevel="1">
      <c r="A15" s="280">
        <v>9</v>
      </c>
      <c r="B15" s="281" t="s">
        <v>38</v>
      </c>
      <c r="C15" s="266" t="s">
        <v>434</v>
      </c>
      <c r="D15" s="266">
        <f>D8</f>
        <v>230</v>
      </c>
      <c r="F15" s="185">
        <f t="shared" si="0"/>
        <v>0</v>
      </c>
    </row>
    <row r="16" spans="1:6" ht="12.75" customHeight="1" outlineLevel="1">
      <c r="A16" s="280">
        <v>10</v>
      </c>
      <c r="B16" s="281" t="s">
        <v>39</v>
      </c>
      <c r="C16" s="266" t="s">
        <v>434</v>
      </c>
      <c r="D16" s="266">
        <f>D15</f>
        <v>230</v>
      </c>
      <c r="F16" s="185">
        <f t="shared" si="0"/>
        <v>0</v>
      </c>
    </row>
    <row r="17" spans="1:7" ht="12.75" customHeight="1" outlineLevel="1">
      <c r="A17" s="280">
        <v>11</v>
      </c>
      <c r="B17" s="281" t="s">
        <v>519</v>
      </c>
      <c r="C17" s="266" t="s">
        <v>434</v>
      </c>
      <c r="D17" s="266">
        <v>380</v>
      </c>
      <c r="F17" s="185">
        <f t="shared" si="0"/>
        <v>0</v>
      </c>
      <c r="G17" s="284"/>
    </row>
    <row r="18" spans="1:6" ht="12.75" customHeight="1" outlineLevel="1">
      <c r="A18" s="280">
        <v>12</v>
      </c>
      <c r="B18" s="281" t="s">
        <v>40</v>
      </c>
      <c r="C18" s="266" t="s">
        <v>434</v>
      </c>
      <c r="D18" s="266">
        <v>30</v>
      </c>
      <c r="F18" s="185">
        <f t="shared" si="0"/>
        <v>0</v>
      </c>
    </row>
    <row r="19" spans="1:6" ht="12.75" customHeight="1" outlineLevel="1">
      <c r="A19" s="280">
        <v>13</v>
      </c>
      <c r="B19" s="281" t="s">
        <v>41</v>
      </c>
      <c r="C19" s="266" t="s">
        <v>390</v>
      </c>
      <c r="D19" s="266">
        <v>30</v>
      </c>
      <c r="F19" s="185">
        <f t="shared" si="0"/>
        <v>0</v>
      </c>
    </row>
    <row r="20" spans="1:6" ht="12.75" customHeight="1" outlineLevel="1">
      <c r="A20" s="280">
        <v>14</v>
      </c>
      <c r="B20" s="281" t="s">
        <v>42</v>
      </c>
      <c r="C20" s="266" t="s">
        <v>390</v>
      </c>
      <c r="D20" s="266">
        <v>30</v>
      </c>
      <c r="F20" s="185">
        <f t="shared" si="0"/>
        <v>0</v>
      </c>
    </row>
    <row r="21" spans="1:6" ht="12.75" customHeight="1" outlineLevel="1">
      <c r="A21" s="280">
        <v>15</v>
      </c>
      <c r="B21" s="281" t="s">
        <v>43</v>
      </c>
      <c r="C21" s="266" t="s">
        <v>390</v>
      </c>
      <c r="D21" s="266">
        <v>30</v>
      </c>
      <c r="F21" s="185">
        <f t="shared" si="0"/>
        <v>0</v>
      </c>
    </row>
    <row r="22" spans="1:6" ht="12.75" customHeight="1" outlineLevel="1">
      <c r="A22" s="280">
        <v>16</v>
      </c>
      <c r="B22" s="281" t="s">
        <v>44</v>
      </c>
      <c r="C22" s="266" t="s">
        <v>390</v>
      </c>
      <c r="D22" s="266">
        <v>50</v>
      </c>
      <c r="F22" s="185">
        <f t="shared" si="0"/>
        <v>0</v>
      </c>
    </row>
    <row r="23" spans="1:6" ht="12.75" customHeight="1" outlineLevel="1">
      <c r="A23" s="280">
        <v>17</v>
      </c>
      <c r="B23" s="281" t="s">
        <v>520</v>
      </c>
      <c r="C23" s="266" t="s">
        <v>434</v>
      </c>
      <c r="D23" s="266">
        <v>36</v>
      </c>
      <c r="F23" s="185">
        <f t="shared" si="0"/>
        <v>0</v>
      </c>
    </row>
    <row r="24" spans="1:6" ht="12.75" customHeight="1" outlineLevel="1">
      <c r="A24" s="280">
        <v>18</v>
      </c>
      <c r="B24" s="281" t="s">
        <v>45</v>
      </c>
      <c r="C24" s="266" t="s">
        <v>437</v>
      </c>
      <c r="D24" s="266">
        <v>1</v>
      </c>
      <c r="F24" s="185">
        <f t="shared" si="0"/>
        <v>0</v>
      </c>
    </row>
    <row r="25" spans="1:7" ht="12.75" customHeight="1" outlineLevel="1">
      <c r="A25" s="280">
        <v>19</v>
      </c>
      <c r="B25" s="281" t="s">
        <v>46</v>
      </c>
      <c r="C25" s="266" t="s">
        <v>434</v>
      </c>
      <c r="D25" s="266">
        <v>18200</v>
      </c>
      <c r="F25" s="185">
        <f t="shared" si="0"/>
        <v>0</v>
      </c>
      <c r="G25" s="280" t="s">
        <v>17</v>
      </c>
    </row>
    <row r="26" spans="1:7" ht="12.75" customHeight="1" outlineLevel="1">
      <c r="A26" s="280">
        <v>20</v>
      </c>
      <c r="B26" s="281" t="s">
        <v>47</v>
      </c>
      <c r="C26" s="266" t="s">
        <v>390</v>
      </c>
      <c r="D26" s="266">
        <v>15</v>
      </c>
      <c r="F26" s="185">
        <f t="shared" si="0"/>
        <v>0</v>
      </c>
      <c r="G26" s="280" t="s">
        <v>17</v>
      </c>
    </row>
    <row r="27" spans="1:7" ht="12.75" customHeight="1" outlineLevel="1">
      <c r="A27" s="280">
        <v>21</v>
      </c>
      <c r="B27" s="281" t="s">
        <v>48</v>
      </c>
      <c r="C27" s="266" t="s">
        <v>390</v>
      </c>
      <c r="D27" s="266">
        <v>130</v>
      </c>
      <c r="F27" s="185">
        <f t="shared" si="0"/>
        <v>0</v>
      </c>
      <c r="G27" s="280" t="s">
        <v>17</v>
      </c>
    </row>
    <row r="28" spans="1:7" ht="12.75" customHeight="1" outlineLevel="1">
      <c r="A28" s="280">
        <v>22</v>
      </c>
      <c r="B28" s="281" t="s">
        <v>49</v>
      </c>
      <c r="C28" s="266" t="s">
        <v>390</v>
      </c>
      <c r="D28" s="266">
        <f>D27</f>
        <v>130</v>
      </c>
      <c r="F28" s="185">
        <f t="shared" si="0"/>
        <v>0</v>
      </c>
      <c r="G28" s="280" t="s">
        <v>17</v>
      </c>
    </row>
    <row r="29" spans="1:7" ht="12.75" customHeight="1" outlineLevel="1">
      <c r="A29" s="280">
        <v>23</v>
      </c>
      <c r="B29" s="281" t="s">
        <v>50</v>
      </c>
      <c r="C29" s="266" t="s">
        <v>390</v>
      </c>
      <c r="D29" s="266">
        <f>D27</f>
        <v>130</v>
      </c>
      <c r="F29" s="185">
        <f t="shared" si="0"/>
        <v>0</v>
      </c>
      <c r="G29" s="280" t="s">
        <v>17</v>
      </c>
    </row>
    <row r="30" spans="1:7" ht="12.75" customHeight="1" outlineLevel="1">
      <c r="A30" s="280">
        <v>24</v>
      </c>
      <c r="B30" s="281" t="s">
        <v>51</v>
      </c>
      <c r="C30" s="266" t="s">
        <v>390</v>
      </c>
      <c r="D30" s="266">
        <f>D27*2</f>
        <v>260</v>
      </c>
      <c r="F30" s="185">
        <f t="shared" si="0"/>
        <v>0</v>
      </c>
      <c r="G30" s="280" t="s">
        <v>17</v>
      </c>
    </row>
    <row r="31" spans="1:7" ht="12.75" customHeight="1" outlineLevel="1">
      <c r="A31" s="280">
        <v>25</v>
      </c>
      <c r="B31" s="281" t="s">
        <v>52</v>
      </c>
      <c r="C31" s="266" t="s">
        <v>390</v>
      </c>
      <c r="D31" s="266">
        <v>150</v>
      </c>
      <c r="F31" s="185">
        <f t="shared" si="0"/>
        <v>0</v>
      </c>
      <c r="G31" s="280" t="s">
        <v>17</v>
      </c>
    </row>
    <row r="32" spans="1:7" ht="12.75" customHeight="1" outlineLevel="1">
      <c r="A32" s="280">
        <v>26</v>
      </c>
      <c r="B32" s="281" t="s">
        <v>53</v>
      </c>
      <c r="C32" s="266" t="s">
        <v>390</v>
      </c>
      <c r="D32" s="266">
        <v>50</v>
      </c>
      <c r="F32" s="185">
        <f t="shared" si="0"/>
        <v>0</v>
      </c>
      <c r="G32" s="280" t="s">
        <v>17</v>
      </c>
    </row>
    <row r="33" spans="1:7" ht="12.75" customHeight="1" outlineLevel="1">
      <c r="A33" s="280">
        <v>27</v>
      </c>
      <c r="B33" s="281" t="s">
        <v>54</v>
      </c>
      <c r="C33" s="266" t="s">
        <v>390</v>
      </c>
      <c r="D33" s="266">
        <v>20</v>
      </c>
      <c r="F33" s="185">
        <f t="shared" si="0"/>
        <v>0</v>
      </c>
      <c r="G33" s="280" t="s">
        <v>17</v>
      </c>
    </row>
    <row r="34" spans="1:7" ht="12.75" customHeight="1" outlineLevel="1">
      <c r="A34" s="280">
        <v>28</v>
      </c>
      <c r="B34" s="281" t="s">
        <v>57</v>
      </c>
      <c r="C34" s="266" t="s">
        <v>434</v>
      </c>
      <c r="D34" s="266">
        <v>450</v>
      </c>
      <c r="F34" s="185">
        <f t="shared" si="0"/>
        <v>0</v>
      </c>
      <c r="G34" s="280" t="s">
        <v>17</v>
      </c>
    </row>
    <row r="35" spans="1:7" ht="12.75" customHeight="1" outlineLevel="1">
      <c r="A35" s="280">
        <v>29</v>
      </c>
      <c r="B35" s="281" t="s">
        <v>58</v>
      </c>
      <c r="C35" s="266" t="s">
        <v>390</v>
      </c>
      <c r="D35" s="266">
        <v>6</v>
      </c>
      <c r="F35" s="185">
        <f t="shared" si="0"/>
        <v>0</v>
      </c>
      <c r="G35" s="280" t="s">
        <v>17</v>
      </c>
    </row>
    <row r="36" spans="1:7" ht="12.75" customHeight="1" outlineLevel="1">
      <c r="A36" s="280">
        <v>30</v>
      </c>
      <c r="B36" s="281" t="s">
        <v>59</v>
      </c>
      <c r="C36" s="266" t="s">
        <v>390</v>
      </c>
      <c r="D36" s="266">
        <v>12</v>
      </c>
      <c r="F36" s="185">
        <f t="shared" si="0"/>
        <v>0</v>
      </c>
      <c r="G36" s="280" t="s">
        <v>17</v>
      </c>
    </row>
    <row r="37" spans="1:7" ht="12.75" customHeight="1" outlineLevel="1">
      <c r="A37" s="280">
        <v>31</v>
      </c>
      <c r="B37" s="281" t="s">
        <v>60</v>
      </c>
      <c r="C37" s="266" t="s">
        <v>390</v>
      </c>
      <c r="D37" s="266">
        <v>80</v>
      </c>
      <c r="F37" s="185">
        <f t="shared" si="0"/>
        <v>0</v>
      </c>
      <c r="G37" s="280" t="s">
        <v>17</v>
      </c>
    </row>
    <row r="38" spans="1:7" ht="12.75" customHeight="1" outlineLevel="1">
      <c r="A38" s="280">
        <v>32</v>
      </c>
      <c r="B38" s="281" t="s">
        <v>61</v>
      </c>
      <c r="C38" s="266" t="s">
        <v>390</v>
      </c>
      <c r="D38" s="266">
        <v>30</v>
      </c>
      <c r="F38" s="185">
        <f t="shared" si="0"/>
        <v>0</v>
      </c>
      <c r="G38" s="280" t="s">
        <v>17</v>
      </c>
    </row>
    <row r="39" spans="1:7" ht="12.75" customHeight="1" outlineLevel="1">
      <c r="A39" s="280">
        <v>33</v>
      </c>
      <c r="B39" s="281" t="s">
        <v>62</v>
      </c>
      <c r="C39" s="266" t="s">
        <v>390</v>
      </c>
      <c r="D39" s="266">
        <v>20</v>
      </c>
      <c r="F39" s="185">
        <f t="shared" si="0"/>
        <v>0</v>
      </c>
      <c r="G39" s="280" t="s">
        <v>17</v>
      </c>
    </row>
    <row r="40" spans="1:7" ht="12.75" customHeight="1" outlineLevel="1">
      <c r="A40" s="280">
        <v>34</v>
      </c>
      <c r="B40" s="281" t="s">
        <v>63</v>
      </c>
      <c r="C40" s="266" t="s">
        <v>390</v>
      </c>
      <c r="D40" s="266">
        <f>D37/2</f>
        <v>40</v>
      </c>
      <c r="F40" s="185">
        <f t="shared" si="0"/>
        <v>0</v>
      </c>
      <c r="G40" s="280" t="s">
        <v>17</v>
      </c>
    </row>
    <row r="41" spans="1:6" ht="12.75" customHeight="1" outlineLevel="1">
      <c r="A41" s="280">
        <v>35</v>
      </c>
      <c r="B41" s="281" t="s">
        <v>521</v>
      </c>
      <c r="C41" s="266" t="s">
        <v>390</v>
      </c>
      <c r="D41" s="266">
        <f>D37</f>
        <v>80</v>
      </c>
      <c r="F41" s="185">
        <f t="shared" si="0"/>
        <v>0</v>
      </c>
    </row>
    <row r="42" spans="1:6" ht="12.75" customHeight="1" outlineLevel="1">
      <c r="A42" s="280">
        <v>36</v>
      </c>
      <c r="B42" s="281" t="s">
        <v>436</v>
      </c>
      <c r="C42" s="266" t="s">
        <v>390</v>
      </c>
      <c r="D42" s="266">
        <v>40</v>
      </c>
      <c r="F42" s="185">
        <f t="shared" si="0"/>
        <v>0</v>
      </c>
    </row>
    <row r="43" spans="1:7" ht="12.75" customHeight="1" outlineLevel="1">
      <c r="A43" s="280">
        <v>37</v>
      </c>
      <c r="B43" s="281" t="s">
        <v>64</v>
      </c>
      <c r="C43" s="266" t="s">
        <v>390</v>
      </c>
      <c r="D43" s="266">
        <v>5</v>
      </c>
      <c r="F43" s="185">
        <f t="shared" si="0"/>
        <v>0</v>
      </c>
      <c r="G43" s="280" t="s">
        <v>17</v>
      </c>
    </row>
    <row r="44" spans="1:6" ht="12.75" customHeight="1" outlineLevel="1">
      <c r="A44" s="280">
        <v>38</v>
      </c>
      <c r="B44" s="281" t="s">
        <v>65</v>
      </c>
      <c r="C44" s="266" t="s">
        <v>522</v>
      </c>
      <c r="D44" s="266">
        <v>5</v>
      </c>
      <c r="F44" s="185">
        <f t="shared" si="0"/>
        <v>0</v>
      </c>
    </row>
    <row r="45" spans="1:6" ht="12.75" customHeight="1" outlineLevel="1">
      <c r="A45" s="280">
        <v>39</v>
      </c>
      <c r="B45" s="281" t="s">
        <v>66</v>
      </c>
      <c r="C45" s="266" t="s">
        <v>390</v>
      </c>
      <c r="D45" s="266">
        <f>D43</f>
        <v>5</v>
      </c>
      <c r="F45" s="185">
        <f t="shared" si="0"/>
        <v>0</v>
      </c>
    </row>
    <row r="46" spans="1:6" ht="12.75" customHeight="1" outlineLevel="1">
      <c r="A46" s="280">
        <v>40</v>
      </c>
      <c r="B46" s="281" t="s">
        <v>67</v>
      </c>
      <c r="C46" s="266" t="s">
        <v>523</v>
      </c>
      <c r="D46" s="266">
        <f>D45</f>
        <v>5</v>
      </c>
      <c r="F46" s="185">
        <f t="shared" si="0"/>
        <v>0</v>
      </c>
    </row>
    <row r="47" spans="1:6" ht="12.75" customHeight="1" outlineLevel="1">
      <c r="A47" s="280">
        <v>41</v>
      </c>
      <c r="B47" s="281" t="s">
        <v>68</v>
      </c>
      <c r="C47" s="266" t="s">
        <v>523</v>
      </c>
      <c r="D47" s="266">
        <f>D43</f>
        <v>5</v>
      </c>
      <c r="F47" s="185">
        <f t="shared" si="0"/>
        <v>0</v>
      </c>
    </row>
    <row r="48" spans="1:6" ht="12.75" customHeight="1" outlineLevel="1">
      <c r="A48" s="280">
        <v>42</v>
      </c>
      <c r="B48" s="281" t="s">
        <v>69</v>
      </c>
      <c r="C48" s="266" t="s">
        <v>390</v>
      </c>
      <c r="D48" s="266">
        <f>D47</f>
        <v>5</v>
      </c>
      <c r="F48" s="185">
        <f t="shared" si="0"/>
        <v>0</v>
      </c>
    </row>
    <row r="49" spans="1:7" ht="12.75" customHeight="1" outlineLevel="1">
      <c r="A49" s="280">
        <v>43</v>
      </c>
      <c r="B49" s="281" t="s">
        <v>29</v>
      </c>
      <c r="C49" s="266" t="s">
        <v>390</v>
      </c>
      <c r="D49" s="266">
        <f>D48*2</f>
        <v>10</v>
      </c>
      <c r="F49" s="185">
        <f t="shared" si="0"/>
        <v>0</v>
      </c>
      <c r="G49" s="280" t="s">
        <v>17</v>
      </c>
    </row>
    <row r="50" spans="1:6" ht="12.75" customHeight="1" outlineLevel="1">
      <c r="A50" s="280">
        <v>44</v>
      </c>
      <c r="B50" s="281" t="s">
        <v>524</v>
      </c>
      <c r="C50" s="266" t="s">
        <v>437</v>
      </c>
      <c r="D50" s="266">
        <v>1</v>
      </c>
      <c r="F50" s="185">
        <f t="shared" si="0"/>
        <v>0</v>
      </c>
    </row>
    <row r="51" spans="1:4" ht="12.75" customHeight="1">
      <c r="A51" s="282" t="s">
        <v>438</v>
      </c>
      <c r="D51" s="283"/>
    </row>
    <row r="52" spans="1:7" ht="12.75" customHeight="1">
      <c r="A52" s="284" t="s">
        <v>382</v>
      </c>
      <c r="B52" s="284" t="s">
        <v>439</v>
      </c>
      <c r="C52" s="284" t="s">
        <v>385</v>
      </c>
      <c r="D52" s="286" t="s">
        <v>386</v>
      </c>
      <c r="E52" s="287" t="s">
        <v>387</v>
      </c>
      <c r="F52" s="287" t="s">
        <v>388</v>
      </c>
      <c r="G52" s="266"/>
    </row>
    <row r="53" spans="1:7" ht="12.75" customHeight="1" outlineLevel="1">
      <c r="A53" s="280">
        <v>1</v>
      </c>
      <c r="B53" s="288" t="s">
        <v>525</v>
      </c>
      <c r="C53" s="266" t="s">
        <v>440</v>
      </c>
      <c r="D53" s="266">
        <f>SUM(D7:D8,D18,D23)</f>
        <v>450</v>
      </c>
      <c r="E53" s="289"/>
      <c r="F53" s="185">
        <f>E53*D53</f>
        <v>0</v>
      </c>
      <c r="G53" s="266"/>
    </row>
    <row r="54" spans="1:7" ht="12.75" customHeight="1" outlineLevel="1">
      <c r="A54" s="280">
        <v>2</v>
      </c>
      <c r="B54" s="300" t="s">
        <v>23</v>
      </c>
      <c r="C54" s="266" t="s">
        <v>445</v>
      </c>
      <c r="D54" s="266">
        <v>56</v>
      </c>
      <c r="E54" s="289"/>
      <c r="F54" s="185">
        <f aca="true" t="shared" si="1" ref="F54:F67">E54*D54</f>
        <v>0</v>
      </c>
      <c r="G54" s="266"/>
    </row>
    <row r="55" spans="1:6" s="288" customFormat="1" ht="12" outlineLevel="1">
      <c r="A55" s="280">
        <v>3</v>
      </c>
      <c r="B55" s="288" t="s">
        <v>442</v>
      </c>
      <c r="C55" s="266" t="s">
        <v>390</v>
      </c>
      <c r="D55" s="266">
        <v>62</v>
      </c>
      <c r="E55" s="289"/>
      <c r="F55" s="185">
        <f t="shared" si="1"/>
        <v>0</v>
      </c>
    </row>
    <row r="56" spans="1:6" s="288" customFormat="1" ht="12" outlineLevel="1">
      <c r="A56" s="280">
        <v>4</v>
      </c>
      <c r="B56" s="288" t="s">
        <v>443</v>
      </c>
      <c r="C56" s="266" t="s">
        <v>434</v>
      </c>
      <c r="D56" s="266">
        <f>D25</f>
        <v>18200</v>
      </c>
      <c r="E56" s="289"/>
      <c r="F56" s="185">
        <f t="shared" si="1"/>
        <v>0</v>
      </c>
    </row>
    <row r="57" spans="1:6" s="290" customFormat="1" ht="12.75" customHeight="1" outlineLevel="1">
      <c r="A57" s="280">
        <v>5</v>
      </c>
      <c r="B57" s="288" t="s">
        <v>526</v>
      </c>
      <c r="C57" s="266" t="s">
        <v>440</v>
      </c>
      <c r="D57" s="266">
        <f>D17</f>
        <v>380</v>
      </c>
      <c r="E57" s="289"/>
      <c r="F57" s="185">
        <f t="shared" si="1"/>
        <v>0</v>
      </c>
    </row>
    <row r="58" spans="1:6" s="288" customFormat="1" ht="12" outlineLevel="1">
      <c r="A58" s="280">
        <v>6</v>
      </c>
      <c r="B58" s="288" t="s">
        <v>19</v>
      </c>
      <c r="C58" s="266" t="s">
        <v>434</v>
      </c>
      <c r="D58" s="266">
        <f>D34</f>
        <v>450</v>
      </c>
      <c r="E58" s="289"/>
      <c r="F58" s="185">
        <f t="shared" si="1"/>
        <v>0</v>
      </c>
    </row>
    <row r="59" spans="1:6" s="288" customFormat="1" ht="12" outlineLevel="1">
      <c r="A59" s="280">
        <v>7</v>
      </c>
      <c r="B59" s="288" t="s">
        <v>527</v>
      </c>
      <c r="C59" s="266" t="s">
        <v>390</v>
      </c>
      <c r="D59" s="266">
        <f>D26</f>
        <v>15</v>
      </c>
      <c r="E59" s="289"/>
      <c r="F59" s="185">
        <f t="shared" si="1"/>
        <v>0</v>
      </c>
    </row>
    <row r="60" spans="1:6" s="288" customFormat="1" ht="12" outlineLevel="1">
      <c r="A60" s="280">
        <v>8</v>
      </c>
      <c r="B60" s="288" t="s">
        <v>528</v>
      </c>
      <c r="C60" s="266" t="s">
        <v>390</v>
      </c>
      <c r="D60" s="266">
        <f>SUM(D43:D43)</f>
        <v>5</v>
      </c>
      <c r="E60" s="289"/>
      <c r="F60" s="185">
        <f t="shared" si="1"/>
        <v>0</v>
      </c>
    </row>
    <row r="61" spans="1:6" s="288" customFormat="1" ht="12" outlineLevel="1">
      <c r="A61" s="280">
        <v>9</v>
      </c>
      <c r="B61" s="288" t="s">
        <v>529</v>
      </c>
      <c r="C61" s="266" t="s">
        <v>390</v>
      </c>
      <c r="D61" s="266">
        <f>D60</f>
        <v>5</v>
      </c>
      <c r="E61" s="289"/>
      <c r="F61" s="185">
        <f t="shared" si="1"/>
        <v>0</v>
      </c>
    </row>
    <row r="62" spans="1:6" s="288" customFormat="1" ht="12" outlineLevel="1">
      <c r="A62" s="280">
        <v>10</v>
      </c>
      <c r="B62" s="288" t="s">
        <v>530</v>
      </c>
      <c r="C62" s="266" t="s">
        <v>390</v>
      </c>
      <c r="D62" s="266">
        <f>SUM(D49,D42)</f>
        <v>50</v>
      </c>
      <c r="E62" s="289"/>
      <c r="F62" s="185">
        <f t="shared" si="1"/>
        <v>0</v>
      </c>
    </row>
    <row r="63" spans="1:6" s="288" customFormat="1" ht="12" outlineLevel="1">
      <c r="A63" s="280">
        <v>11</v>
      </c>
      <c r="B63" s="288" t="s">
        <v>531</v>
      </c>
      <c r="C63" s="266" t="s">
        <v>390</v>
      </c>
      <c r="D63" s="266">
        <f>D35</f>
        <v>6</v>
      </c>
      <c r="E63" s="289"/>
      <c r="F63" s="185">
        <f t="shared" si="1"/>
        <v>0</v>
      </c>
    </row>
    <row r="64" spans="1:6" s="288" customFormat="1" ht="12" outlineLevel="1">
      <c r="A64" s="280">
        <v>12</v>
      </c>
      <c r="B64" s="288" t="s">
        <v>444</v>
      </c>
      <c r="C64" s="266" t="s">
        <v>390</v>
      </c>
      <c r="D64" s="266">
        <f>D29</f>
        <v>130</v>
      </c>
      <c r="E64" s="289"/>
      <c r="F64" s="185">
        <f t="shared" si="1"/>
        <v>0</v>
      </c>
    </row>
    <row r="65" spans="1:6" s="290" customFormat="1" ht="12" outlineLevel="1" collapsed="1">
      <c r="A65" s="280">
        <v>13</v>
      </c>
      <c r="B65" s="288" t="s">
        <v>532</v>
      </c>
      <c r="C65" s="266" t="s">
        <v>390</v>
      </c>
      <c r="D65" s="266">
        <f>D27</f>
        <v>130</v>
      </c>
      <c r="E65" s="289"/>
      <c r="F65" s="185">
        <f t="shared" si="1"/>
        <v>0</v>
      </c>
    </row>
    <row r="66" spans="1:6" s="288" customFormat="1" ht="12" outlineLevel="1">
      <c r="A66" s="280">
        <v>14</v>
      </c>
      <c r="B66" s="288" t="s">
        <v>446</v>
      </c>
      <c r="C66" s="266" t="s">
        <v>390</v>
      </c>
      <c r="D66" s="266">
        <f>D30</f>
        <v>260</v>
      </c>
      <c r="E66" s="289"/>
      <c r="F66" s="185">
        <f t="shared" si="1"/>
        <v>0</v>
      </c>
    </row>
    <row r="67" spans="1:6" s="288" customFormat="1" ht="12" outlineLevel="1">
      <c r="A67" s="280">
        <v>15</v>
      </c>
      <c r="B67" s="288" t="s">
        <v>533</v>
      </c>
      <c r="C67" s="266" t="s">
        <v>390</v>
      </c>
      <c r="D67" s="266">
        <f>D37</f>
        <v>80</v>
      </c>
      <c r="E67" s="289"/>
      <c r="F67" s="185">
        <f t="shared" si="1"/>
        <v>0</v>
      </c>
    </row>
    <row r="68" spans="1:6" s="269" customFormat="1" ht="12">
      <c r="A68" s="264" t="s">
        <v>407</v>
      </c>
      <c r="B68" s="265"/>
      <c r="C68" s="266"/>
      <c r="D68" s="267"/>
      <c r="E68" s="268"/>
      <c r="F68" s="268"/>
    </row>
    <row r="69" spans="1:6" s="269" customFormat="1" ht="12">
      <c r="A69" s="217" t="s">
        <v>447</v>
      </c>
      <c r="B69" s="270"/>
      <c r="C69" s="271"/>
      <c r="D69" s="271"/>
      <c r="E69" s="272"/>
      <c r="F69" s="185">
        <f>SUM(F7:F50)</f>
        <v>0</v>
      </c>
    </row>
    <row r="70" spans="1:6" s="269" customFormat="1" ht="12">
      <c r="A70" s="217" t="s">
        <v>448</v>
      </c>
      <c r="B70" s="270"/>
      <c r="C70" s="271"/>
      <c r="D70" s="271"/>
      <c r="E70" s="272"/>
      <c r="F70" s="185">
        <f>SUM(F53:F67)</f>
        <v>0</v>
      </c>
    </row>
    <row r="71" spans="1:6" s="269" customFormat="1" ht="12">
      <c r="A71" s="217" t="s">
        <v>449</v>
      </c>
      <c r="B71" s="270"/>
      <c r="C71" s="271"/>
      <c r="D71" s="271"/>
      <c r="E71" s="272"/>
      <c r="F71" s="185">
        <v>0</v>
      </c>
    </row>
    <row r="72" spans="1:6" s="273" customFormat="1" ht="12">
      <c r="A72" s="217" t="s">
        <v>450</v>
      </c>
      <c r="B72" s="270"/>
      <c r="C72" s="271"/>
      <c r="D72" s="271"/>
      <c r="E72" s="272"/>
      <c r="F72" s="185">
        <v>0</v>
      </c>
    </row>
    <row r="73" spans="1:6" s="273" customFormat="1" ht="12">
      <c r="A73" s="274" t="s">
        <v>394</v>
      </c>
      <c r="B73" s="275"/>
      <c r="C73" s="267"/>
      <c r="D73" s="267"/>
      <c r="E73" s="276"/>
      <c r="F73" s="277">
        <f>SUM(F69:F72)</f>
        <v>0</v>
      </c>
    </row>
    <row r="229" spans="2:3" ht="12">
      <c r="B229" s="291"/>
      <c r="C229" s="291"/>
    </row>
    <row r="230" spans="2:3" ht="12">
      <c r="B230" s="291"/>
      <c r="C230" s="291"/>
    </row>
  </sheetData>
  <sheetProtection/>
  <conditionalFormatting sqref="H2198:M2221">
    <cfRule type="cellIs" priority="6" dxfId="0" operator="lessThan" stopIfTrue="1">
      <formula>#REF!</formula>
    </cfRule>
  </conditionalFormatting>
  <printOptions/>
  <pageMargins left="0.7" right="0.7" top="0.787401575" bottom="0.7874015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G50"/>
  <sheetViews>
    <sheetView zoomScale="90" zoomScaleNormal="90" zoomScalePageLayoutView="0" workbookViewId="0" topLeftCell="A1">
      <selection activeCell="G40" sqref="G40"/>
    </sheetView>
  </sheetViews>
  <sheetFormatPr defaultColWidth="9.140625" defaultRowHeight="12.75"/>
  <cols>
    <col min="1" max="1" width="9.140625" style="135" customWidth="1"/>
    <col min="2" max="2" width="45.00390625" style="135" customWidth="1"/>
    <col min="3" max="3" width="6.8515625" style="149" customWidth="1"/>
    <col min="4" max="4" width="9.421875" style="149" customWidth="1"/>
    <col min="5" max="5" width="13.8515625" style="135" customWidth="1"/>
    <col min="6" max="6" width="14.57421875" style="135" customWidth="1"/>
    <col min="7" max="7" width="21.421875" style="135" customWidth="1"/>
    <col min="8" max="16384" width="9.140625" style="135" customWidth="1"/>
  </cols>
  <sheetData>
    <row r="1" spans="1:7" s="57" customFormat="1" ht="12.75">
      <c r="A1" s="51" t="s">
        <v>381</v>
      </c>
      <c r="B1" s="54" t="s">
        <v>395</v>
      </c>
      <c r="D1" s="55"/>
      <c r="E1" s="55"/>
      <c r="F1" s="55"/>
      <c r="G1" s="55"/>
    </row>
    <row r="2" spans="2:7" s="57" customFormat="1" ht="12.75">
      <c r="B2" s="57" t="s">
        <v>415</v>
      </c>
      <c r="D2" s="55"/>
      <c r="E2" s="55"/>
      <c r="F2" s="55"/>
      <c r="G2" s="55"/>
    </row>
    <row r="3" spans="2:7" s="57" customFormat="1" ht="12.75">
      <c r="B3" s="57" t="s">
        <v>20</v>
      </c>
      <c r="D3" s="55"/>
      <c r="E3" s="55"/>
      <c r="F3" s="55"/>
      <c r="G3" s="55"/>
    </row>
    <row r="4" spans="1:7" s="68" customFormat="1" ht="12.75" customHeight="1">
      <c r="A4" s="64"/>
      <c r="B4" s="65"/>
      <c r="C4" s="66"/>
      <c r="D4" s="64"/>
      <c r="E4" s="64"/>
      <c r="F4" s="118"/>
      <c r="G4" s="17" t="s">
        <v>404</v>
      </c>
    </row>
    <row r="5" spans="1:7" s="124" customFormat="1" ht="12.75">
      <c r="A5" s="119" t="s">
        <v>433</v>
      </c>
      <c r="B5" s="120"/>
      <c r="C5" s="121"/>
      <c r="D5" s="122"/>
      <c r="E5" s="123"/>
      <c r="F5" s="123"/>
      <c r="G5" s="19" t="s">
        <v>405</v>
      </c>
    </row>
    <row r="6" spans="1:7" s="129" customFormat="1" ht="12.75">
      <c r="A6" s="125" t="s">
        <v>382</v>
      </c>
      <c r="B6" s="126" t="s">
        <v>384</v>
      </c>
      <c r="C6" s="125" t="s">
        <v>385</v>
      </c>
      <c r="D6" s="127" t="s">
        <v>386</v>
      </c>
      <c r="E6" s="128" t="s">
        <v>387</v>
      </c>
      <c r="F6" s="128" t="s">
        <v>388</v>
      </c>
      <c r="G6" s="19" t="s">
        <v>406</v>
      </c>
    </row>
    <row r="7" spans="1:7" s="138" customFormat="1" ht="51">
      <c r="A7" s="5" t="s">
        <v>389</v>
      </c>
      <c r="B7" s="137" t="s">
        <v>844</v>
      </c>
      <c r="C7" s="5" t="s">
        <v>755</v>
      </c>
      <c r="D7" s="5">
        <v>1</v>
      </c>
      <c r="E7" s="133"/>
      <c r="F7" s="237">
        <f>E7*D7</f>
        <v>0</v>
      </c>
      <c r="G7" s="136"/>
    </row>
    <row r="8" spans="1:7" ht="25.5">
      <c r="A8" s="5" t="s">
        <v>391</v>
      </c>
      <c r="B8" s="131" t="s">
        <v>845</v>
      </c>
      <c r="C8" s="130" t="s">
        <v>390</v>
      </c>
      <c r="D8" s="130">
        <v>1</v>
      </c>
      <c r="E8" s="132"/>
      <c r="F8" s="237">
        <f aca="true" t="shared" si="0" ref="F8:F33">E8*D8</f>
        <v>0</v>
      </c>
      <c r="G8" s="134" t="s">
        <v>17</v>
      </c>
    </row>
    <row r="9" spans="1:7" s="138" customFormat="1" ht="12.75">
      <c r="A9" s="5" t="s">
        <v>392</v>
      </c>
      <c r="B9" s="137" t="s">
        <v>846</v>
      </c>
      <c r="C9" s="5" t="s">
        <v>390</v>
      </c>
      <c r="D9" s="5">
        <v>1</v>
      </c>
      <c r="E9" s="133"/>
      <c r="F9" s="237">
        <f t="shared" si="0"/>
        <v>0</v>
      </c>
      <c r="G9" s="136" t="s">
        <v>17</v>
      </c>
    </row>
    <row r="10" spans="1:7" s="138" customFormat="1" ht="12.75">
      <c r="A10" s="5" t="s">
        <v>393</v>
      </c>
      <c r="B10" s="137" t="s">
        <v>847</v>
      </c>
      <c r="C10" s="5" t="s">
        <v>390</v>
      </c>
      <c r="D10" s="5">
        <v>1</v>
      </c>
      <c r="E10" s="133"/>
      <c r="F10" s="237">
        <f t="shared" si="0"/>
        <v>0</v>
      </c>
      <c r="G10" s="136"/>
    </row>
    <row r="11" spans="1:7" s="138" customFormat="1" ht="12.75">
      <c r="A11" s="5" t="s">
        <v>396</v>
      </c>
      <c r="B11" s="137" t="s">
        <v>848</v>
      </c>
      <c r="C11" s="5" t="s">
        <v>755</v>
      </c>
      <c r="D11" s="5">
        <v>1</v>
      </c>
      <c r="E11" s="133"/>
      <c r="F11" s="237">
        <f t="shared" si="0"/>
        <v>0</v>
      </c>
      <c r="G11" s="136"/>
    </row>
    <row r="12" spans="1:7" ht="12.75">
      <c r="A12" s="119" t="s">
        <v>849</v>
      </c>
      <c r="B12" s="120"/>
      <c r="C12" s="130"/>
      <c r="D12" s="130"/>
      <c r="E12" s="132"/>
      <c r="F12" s="237"/>
      <c r="G12" s="134"/>
    </row>
    <row r="13" spans="1:7" ht="12.75">
      <c r="A13" s="130" t="s">
        <v>397</v>
      </c>
      <c r="B13" s="131" t="s">
        <v>850</v>
      </c>
      <c r="C13" s="130" t="s">
        <v>390</v>
      </c>
      <c r="D13" s="130">
        <v>1</v>
      </c>
      <c r="E13" s="133"/>
      <c r="F13" s="237">
        <f t="shared" si="0"/>
        <v>0</v>
      </c>
      <c r="G13" s="136" t="s">
        <v>17</v>
      </c>
    </row>
    <row r="14" spans="1:7" ht="12.75">
      <c r="A14" s="130" t="s">
        <v>398</v>
      </c>
      <c r="B14" s="131" t="s">
        <v>851</v>
      </c>
      <c r="C14" s="130" t="s">
        <v>434</v>
      </c>
      <c r="D14" s="130">
        <v>110</v>
      </c>
      <c r="E14" s="132"/>
      <c r="F14" s="237">
        <f t="shared" si="0"/>
        <v>0</v>
      </c>
      <c r="G14" s="139"/>
    </row>
    <row r="15" spans="1:7" ht="12.75">
      <c r="A15" s="130" t="s">
        <v>400</v>
      </c>
      <c r="B15" s="131" t="s">
        <v>852</v>
      </c>
      <c r="C15" s="130" t="s">
        <v>434</v>
      </c>
      <c r="D15" s="130">
        <v>140</v>
      </c>
      <c r="E15" s="132"/>
      <c r="F15" s="237">
        <f t="shared" si="0"/>
        <v>0</v>
      </c>
      <c r="G15" s="139"/>
    </row>
    <row r="16" spans="1:7" ht="12.75">
      <c r="A16" s="130" t="s">
        <v>401</v>
      </c>
      <c r="B16" s="131" t="s">
        <v>853</v>
      </c>
      <c r="C16" s="130" t="s">
        <v>434</v>
      </c>
      <c r="D16" s="130">
        <v>170</v>
      </c>
      <c r="E16" s="132"/>
      <c r="F16" s="237">
        <f t="shared" si="0"/>
        <v>0</v>
      </c>
      <c r="G16" s="139"/>
    </row>
    <row r="17" spans="1:7" ht="12.75">
      <c r="A17" s="130" t="s">
        <v>402</v>
      </c>
      <c r="B17" s="131" t="s">
        <v>854</v>
      </c>
      <c r="C17" s="130" t="s">
        <v>434</v>
      </c>
      <c r="D17" s="130">
        <v>170</v>
      </c>
      <c r="E17" s="132"/>
      <c r="F17" s="237">
        <f t="shared" si="0"/>
        <v>0</v>
      </c>
      <c r="G17" s="139"/>
    </row>
    <row r="18" spans="1:7" ht="12.75">
      <c r="A18" s="130" t="s">
        <v>539</v>
      </c>
      <c r="B18" s="131" t="s">
        <v>855</v>
      </c>
      <c r="C18" s="130" t="s">
        <v>434</v>
      </c>
      <c r="D18" s="130">
        <v>100</v>
      </c>
      <c r="E18" s="132"/>
      <c r="F18" s="237">
        <f t="shared" si="0"/>
        <v>0</v>
      </c>
      <c r="G18" s="139"/>
    </row>
    <row r="19" spans="1:7" ht="12.75">
      <c r="A19" s="130" t="s">
        <v>540</v>
      </c>
      <c r="B19" s="131" t="s">
        <v>856</v>
      </c>
      <c r="C19" s="130" t="s">
        <v>434</v>
      </c>
      <c r="D19" s="130">
        <v>100</v>
      </c>
      <c r="E19" s="132"/>
      <c r="F19" s="237">
        <f t="shared" si="0"/>
        <v>0</v>
      </c>
      <c r="G19" s="139"/>
    </row>
    <row r="20" spans="1:7" ht="12.75">
      <c r="A20" s="130" t="s">
        <v>541</v>
      </c>
      <c r="B20" s="131" t="s">
        <v>857</v>
      </c>
      <c r="C20" s="130" t="s">
        <v>434</v>
      </c>
      <c r="D20" s="130">
        <v>50</v>
      </c>
      <c r="E20" s="132"/>
      <c r="F20" s="237">
        <f t="shared" si="0"/>
        <v>0</v>
      </c>
      <c r="G20" s="134"/>
    </row>
    <row r="21" spans="1:7" ht="12.75">
      <c r="A21" s="130" t="s">
        <v>542</v>
      </c>
      <c r="B21" s="131" t="s">
        <v>858</v>
      </c>
      <c r="C21" s="130" t="s">
        <v>434</v>
      </c>
      <c r="D21" s="130">
        <v>50</v>
      </c>
      <c r="E21" s="132"/>
      <c r="F21" s="237">
        <f t="shared" si="0"/>
        <v>0</v>
      </c>
      <c r="G21" s="139"/>
    </row>
    <row r="22" spans="1:7" ht="12.75">
      <c r="A22" s="130" t="s">
        <v>543</v>
      </c>
      <c r="B22" s="131" t="s">
        <v>859</v>
      </c>
      <c r="C22" s="130" t="s">
        <v>755</v>
      </c>
      <c r="D22" s="130">
        <v>1</v>
      </c>
      <c r="E22" s="132"/>
      <c r="F22" s="237">
        <f t="shared" si="0"/>
        <v>0</v>
      </c>
      <c r="G22" s="134"/>
    </row>
    <row r="23" spans="1:7" ht="12.75">
      <c r="A23" s="119" t="s">
        <v>438</v>
      </c>
      <c r="B23" s="120"/>
      <c r="C23" s="121"/>
      <c r="D23" s="122"/>
      <c r="E23" s="140"/>
      <c r="F23" s="237"/>
      <c r="G23" s="134"/>
    </row>
    <row r="24" spans="1:7" ht="12.75">
      <c r="A24" s="130" t="s">
        <v>389</v>
      </c>
      <c r="B24" s="131" t="s">
        <v>860</v>
      </c>
      <c r="C24" s="130" t="s">
        <v>755</v>
      </c>
      <c r="D24" s="130">
        <v>1</v>
      </c>
      <c r="F24" s="237">
        <f t="shared" si="0"/>
        <v>0</v>
      </c>
      <c r="G24" s="134"/>
    </row>
    <row r="25" spans="1:7" ht="12.75">
      <c r="A25" s="130" t="s">
        <v>391</v>
      </c>
      <c r="B25" s="131" t="s">
        <v>861</v>
      </c>
      <c r="C25" s="130" t="s">
        <v>755</v>
      </c>
      <c r="D25" s="130">
        <v>1</v>
      </c>
      <c r="F25" s="237">
        <f t="shared" si="0"/>
        <v>0</v>
      </c>
      <c r="G25" s="134"/>
    </row>
    <row r="26" spans="1:7" ht="12.75">
      <c r="A26" s="130" t="s">
        <v>393</v>
      </c>
      <c r="B26" s="131" t="s">
        <v>862</v>
      </c>
      <c r="C26" s="130" t="s">
        <v>755</v>
      </c>
      <c r="D26" s="130">
        <v>1</v>
      </c>
      <c r="F26" s="237">
        <f t="shared" si="0"/>
        <v>0</v>
      </c>
      <c r="G26" s="134"/>
    </row>
    <row r="27" spans="1:7" ht="12.75">
      <c r="A27" s="130" t="s">
        <v>396</v>
      </c>
      <c r="B27" s="131" t="s">
        <v>863</v>
      </c>
      <c r="C27" s="130" t="s">
        <v>755</v>
      </c>
      <c r="D27" s="130">
        <v>1</v>
      </c>
      <c r="F27" s="237">
        <f t="shared" si="0"/>
        <v>0</v>
      </c>
      <c r="G27" s="129"/>
    </row>
    <row r="28" spans="1:7" s="121" customFormat="1" ht="12.75">
      <c r="A28" s="141" t="s">
        <v>407</v>
      </c>
      <c r="B28" s="130"/>
      <c r="C28" s="130"/>
      <c r="D28" s="130"/>
      <c r="E28" s="132"/>
      <c r="F28" s="237"/>
      <c r="G28" s="142"/>
    </row>
    <row r="29" spans="1:7" ht="12.75">
      <c r="A29" s="143" t="s">
        <v>447</v>
      </c>
      <c r="B29" s="143"/>
      <c r="C29" s="130" t="s">
        <v>755</v>
      </c>
      <c r="D29" s="130">
        <v>1</v>
      </c>
      <c r="E29" s="132"/>
      <c r="F29" s="237">
        <f>SUM(F7:F22)</f>
        <v>0</v>
      </c>
      <c r="G29" s="134"/>
    </row>
    <row r="30" spans="1:7" ht="12.75">
      <c r="A30" s="143" t="s">
        <v>448</v>
      </c>
      <c r="B30" s="143"/>
      <c r="C30" s="130" t="s">
        <v>755</v>
      </c>
      <c r="D30" s="130">
        <v>1</v>
      </c>
      <c r="E30" s="132"/>
      <c r="F30" s="237">
        <f>SUM(F24:F27)</f>
        <v>0</v>
      </c>
      <c r="G30" s="134"/>
    </row>
    <row r="31" spans="1:7" ht="12.75">
      <c r="A31" s="143" t="s">
        <v>449</v>
      </c>
      <c r="B31" s="143"/>
      <c r="C31" s="130" t="s">
        <v>755</v>
      </c>
      <c r="D31" s="130">
        <v>1</v>
      </c>
      <c r="E31" s="132"/>
      <c r="F31" s="237">
        <f t="shared" si="0"/>
        <v>0</v>
      </c>
      <c r="G31" s="134"/>
    </row>
    <row r="32" spans="1:7" ht="12.75">
      <c r="A32" s="129" t="s">
        <v>864</v>
      </c>
      <c r="B32" s="129"/>
      <c r="C32" s="130" t="s">
        <v>755</v>
      </c>
      <c r="D32" s="130">
        <v>1</v>
      </c>
      <c r="E32" s="132"/>
      <c r="F32" s="237">
        <f t="shared" si="0"/>
        <v>0</v>
      </c>
      <c r="G32" s="134"/>
    </row>
    <row r="33" spans="1:7" ht="12.75">
      <c r="A33" s="129" t="s">
        <v>865</v>
      </c>
      <c r="B33" s="129"/>
      <c r="C33" s="130" t="s">
        <v>755</v>
      </c>
      <c r="D33" s="130">
        <v>1</v>
      </c>
      <c r="E33" s="132"/>
      <c r="F33" s="237">
        <f t="shared" si="0"/>
        <v>0</v>
      </c>
      <c r="G33" s="134"/>
    </row>
    <row r="34" spans="1:7" ht="12.75">
      <c r="A34" s="144" t="s">
        <v>394</v>
      </c>
      <c r="B34" s="145"/>
      <c r="C34" s="146"/>
      <c r="D34" s="146"/>
      <c r="E34" s="132"/>
      <c r="F34" s="248">
        <f>SUM(F29:F33)</f>
        <v>0</v>
      </c>
      <c r="G34" s="132"/>
    </row>
    <row r="35" spans="1:7" s="129" customFormat="1" ht="12.75">
      <c r="A35" s="135"/>
      <c r="B35" s="135"/>
      <c r="C35" s="149"/>
      <c r="D35" s="149"/>
      <c r="E35" s="135"/>
      <c r="F35" s="132"/>
      <c r="G35" s="148"/>
    </row>
    <row r="36" spans="1:7" s="129" customFormat="1" ht="12.75">
      <c r="A36" s="135"/>
      <c r="B36" s="135"/>
      <c r="C36" s="149"/>
      <c r="D36" s="149"/>
      <c r="E36" s="135"/>
      <c r="F36" s="147"/>
      <c r="G36" s="148"/>
    </row>
    <row r="37" spans="1:7" s="129" customFormat="1" ht="12.75">
      <c r="A37" s="135"/>
      <c r="B37" s="135"/>
      <c r="C37" s="149"/>
      <c r="D37" s="149"/>
      <c r="E37" s="135"/>
      <c r="F37" s="132"/>
      <c r="G37" s="148"/>
    </row>
    <row r="38" spans="6:7" ht="12.75">
      <c r="F38" s="132"/>
      <c r="G38" s="129"/>
    </row>
    <row r="45" spans="3:4" ht="12.75">
      <c r="C45" s="135"/>
      <c r="D45" s="135"/>
    </row>
    <row r="46" spans="3:4" ht="12.75">
      <c r="C46" s="135"/>
      <c r="D46" s="135"/>
    </row>
    <row r="47" spans="3:4" ht="12.75">
      <c r="C47" s="135"/>
      <c r="D47" s="135"/>
    </row>
    <row r="48" spans="3:4" ht="12.75">
      <c r="C48" s="135"/>
      <c r="D48" s="135"/>
    </row>
    <row r="49" spans="3:4" ht="12.75">
      <c r="C49" s="135"/>
      <c r="D49" s="135"/>
    </row>
    <row r="50" spans="3:4" ht="12.75">
      <c r="C50" s="135"/>
      <c r="D50" s="135"/>
    </row>
  </sheetData>
  <sheetProtection/>
  <printOptions/>
  <pageMargins left="0.7" right="0.7" top="0.787401575" bottom="0.7874015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G17"/>
  <sheetViews>
    <sheetView zoomScale="90" zoomScaleNormal="90" zoomScalePageLayoutView="0" workbookViewId="0" topLeftCell="A1">
      <selection activeCell="K32" sqref="K32"/>
    </sheetView>
  </sheetViews>
  <sheetFormatPr defaultColWidth="9.140625" defaultRowHeight="12.75" outlineLevelRow="1"/>
  <cols>
    <col min="1" max="1" width="6.00390625" style="240" customWidth="1"/>
    <col min="2" max="2" width="44.421875" style="240" customWidth="1"/>
    <col min="3" max="3" width="6.00390625" style="235" customWidth="1"/>
    <col min="4" max="4" width="5.421875" style="235" bestFit="1" customWidth="1"/>
    <col min="5" max="5" width="11.00390625" style="240" bestFit="1" customWidth="1"/>
    <col min="6" max="6" width="12.140625" style="240" bestFit="1" customWidth="1"/>
    <col min="7" max="7" width="20.00390625" style="235" customWidth="1"/>
    <col min="8" max="8" width="11.28125" style="240" customWidth="1"/>
    <col min="9" max="16384" width="9.140625" style="240" customWidth="1"/>
  </cols>
  <sheetData>
    <row r="1" spans="1:2" ht="12">
      <c r="A1" s="238" t="s">
        <v>381</v>
      </c>
      <c r="B1" s="239" t="s">
        <v>395</v>
      </c>
    </row>
    <row r="2" spans="1:2" ht="12">
      <c r="A2" s="238"/>
      <c r="B2" s="240" t="s">
        <v>415</v>
      </c>
    </row>
    <row r="3" ht="12">
      <c r="B3" s="240" t="s">
        <v>21</v>
      </c>
    </row>
    <row r="4" ht="12">
      <c r="G4" s="242" t="s">
        <v>404</v>
      </c>
    </row>
    <row r="5" spans="1:7" s="254" customFormat="1" ht="12.75" customHeight="1">
      <c r="A5" s="250" t="s">
        <v>534</v>
      </c>
      <c r="B5" s="251"/>
      <c r="C5" s="196"/>
      <c r="D5" s="252"/>
      <c r="E5" s="253"/>
      <c r="F5" s="253"/>
      <c r="G5" s="192" t="s">
        <v>405</v>
      </c>
    </row>
    <row r="6" spans="1:7" s="259" customFormat="1" ht="12.75" customHeight="1">
      <c r="A6" s="255" t="s">
        <v>382</v>
      </c>
      <c r="B6" s="256" t="s">
        <v>384</v>
      </c>
      <c r="C6" s="255" t="s">
        <v>385</v>
      </c>
      <c r="D6" s="257" t="s">
        <v>386</v>
      </c>
      <c r="E6" s="258" t="s">
        <v>387</v>
      </c>
      <c r="F6" s="258" t="s">
        <v>388</v>
      </c>
      <c r="G6" s="192" t="s">
        <v>406</v>
      </c>
    </row>
    <row r="7" spans="1:7" s="254" customFormat="1" ht="12.75" customHeight="1" outlineLevel="1">
      <c r="A7" s="196" t="s">
        <v>389</v>
      </c>
      <c r="B7" s="260" t="s">
        <v>535</v>
      </c>
      <c r="C7" s="196" t="s">
        <v>390</v>
      </c>
      <c r="D7" s="252">
        <v>14</v>
      </c>
      <c r="E7" s="261"/>
      <c r="F7" s="261">
        <f>E7*D7</f>
        <v>0</v>
      </c>
      <c r="G7" s="262" t="s">
        <v>17</v>
      </c>
    </row>
    <row r="8" spans="1:7" s="254" customFormat="1" ht="12.75" customHeight="1" outlineLevel="1">
      <c r="A8" s="196"/>
      <c r="B8" s="251"/>
      <c r="C8" s="196"/>
      <c r="D8" s="196"/>
      <c r="E8" s="253"/>
      <c r="F8" s="253"/>
      <c r="G8" s="263"/>
    </row>
    <row r="9" spans="1:7" s="254" customFormat="1" ht="12.75" customHeight="1">
      <c r="A9" s="250" t="s">
        <v>536</v>
      </c>
      <c r="B9" s="251"/>
      <c r="C9" s="196"/>
      <c r="D9" s="252"/>
      <c r="E9" s="253"/>
      <c r="F9" s="253"/>
      <c r="G9" s="263"/>
    </row>
    <row r="10" spans="1:7" s="259" customFormat="1" ht="12.75" customHeight="1">
      <c r="A10" s="255" t="s">
        <v>382</v>
      </c>
      <c r="B10" s="256" t="s">
        <v>384</v>
      </c>
      <c r="C10" s="255" t="s">
        <v>385</v>
      </c>
      <c r="D10" s="257" t="s">
        <v>386</v>
      </c>
      <c r="E10" s="258" t="s">
        <v>387</v>
      </c>
      <c r="F10" s="258" t="s">
        <v>388</v>
      </c>
      <c r="G10" s="258"/>
    </row>
    <row r="11" spans="1:7" s="254" customFormat="1" ht="12.75" customHeight="1" outlineLevel="1">
      <c r="A11" s="196" t="s">
        <v>389</v>
      </c>
      <c r="B11" s="251" t="s">
        <v>537</v>
      </c>
      <c r="C11" s="196" t="s">
        <v>399</v>
      </c>
      <c r="D11" s="196">
        <v>1</v>
      </c>
      <c r="E11" s="261"/>
      <c r="F11" s="261">
        <f>E11*D11</f>
        <v>0</v>
      </c>
      <c r="G11" s="262"/>
    </row>
    <row r="12" spans="1:7" s="254" customFormat="1" ht="12.75" customHeight="1" outlineLevel="1">
      <c r="A12" s="196" t="s">
        <v>391</v>
      </c>
      <c r="B12" s="251" t="s">
        <v>538</v>
      </c>
      <c r="C12" s="196" t="s">
        <v>399</v>
      </c>
      <c r="D12" s="196">
        <v>1</v>
      </c>
      <c r="E12" s="261"/>
      <c r="F12" s="261">
        <f>E12*D12</f>
        <v>0</v>
      </c>
      <c r="G12" s="262"/>
    </row>
    <row r="13" spans="1:7" s="254" customFormat="1" ht="12.75" customHeight="1" outlineLevel="1">
      <c r="A13" s="196"/>
      <c r="B13" s="251"/>
      <c r="C13" s="196"/>
      <c r="D13" s="196"/>
      <c r="E13" s="253"/>
      <c r="F13" s="253"/>
      <c r="G13" s="263"/>
    </row>
    <row r="14" spans="1:6" s="269" customFormat="1" ht="12">
      <c r="A14" s="264" t="s">
        <v>407</v>
      </c>
      <c r="B14" s="265"/>
      <c r="C14" s="266"/>
      <c r="D14" s="267"/>
      <c r="E14" s="268"/>
      <c r="F14" s="268"/>
    </row>
    <row r="15" spans="1:6" s="269" customFormat="1" ht="12">
      <c r="A15" s="217" t="s">
        <v>534</v>
      </c>
      <c r="B15" s="270"/>
      <c r="C15" s="271"/>
      <c r="D15" s="271"/>
      <c r="E15" s="272"/>
      <c r="F15" s="278">
        <f>F7</f>
        <v>0</v>
      </c>
    </row>
    <row r="16" spans="1:6" s="269" customFormat="1" ht="12">
      <c r="A16" s="217" t="s">
        <v>536</v>
      </c>
      <c r="B16" s="270"/>
      <c r="C16" s="271"/>
      <c r="D16" s="271"/>
      <c r="E16" s="272"/>
      <c r="F16" s="278">
        <f>SUM(F11:F12)</f>
        <v>0</v>
      </c>
    </row>
    <row r="17" spans="1:6" s="273" customFormat="1" ht="12">
      <c r="A17" s="274" t="s">
        <v>394</v>
      </c>
      <c r="B17" s="275"/>
      <c r="C17" s="267"/>
      <c r="D17" s="267"/>
      <c r="E17" s="276"/>
      <c r="F17" s="279">
        <f>SUM(F15:F16)</f>
        <v>0</v>
      </c>
    </row>
  </sheetData>
  <sheetProtection/>
  <printOptions/>
  <pageMargins left="0.7874015748031497" right="0.7874015748031497" top="0.984251968503937" bottom="0.984251968503937" header="0.5118110236220472" footer="0.5118110236220472"/>
  <pageSetup fitToHeight="2"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217"/>
  <sheetViews>
    <sheetView zoomScale="90" zoomScaleNormal="90" zoomScalePageLayoutView="0" workbookViewId="0" topLeftCell="A1">
      <selection activeCell="A33" sqref="A33"/>
    </sheetView>
  </sheetViews>
  <sheetFormatPr defaultColWidth="10.7109375" defaultRowHeight="12.75" outlineLevelRow="1" outlineLevelCol="1"/>
  <cols>
    <col min="1" max="1" width="4.00390625" style="72" customWidth="1"/>
    <col min="2" max="2" width="16.28125" style="70" customWidth="1"/>
    <col min="3" max="3" width="46.8515625" style="71" customWidth="1"/>
    <col min="4" max="4" width="5.00390625" style="72" customWidth="1"/>
    <col min="5" max="5" width="7.140625" style="72" bestFit="1" customWidth="1"/>
    <col min="6" max="6" width="14.28125" style="13" customWidth="1"/>
    <col min="7" max="7" width="15.421875" style="13" bestFit="1" customWidth="1"/>
    <col min="8" max="8" width="19.57421875" style="72" customWidth="1" outlineLevel="1"/>
    <col min="9" max="16384" width="10.7109375" style="31" customWidth="1"/>
  </cols>
  <sheetData>
    <row r="1" spans="1:8" s="57" customFormat="1" ht="12.75">
      <c r="A1" s="51" t="s">
        <v>381</v>
      </c>
      <c r="B1" s="53"/>
      <c r="C1" s="54" t="s">
        <v>395</v>
      </c>
      <c r="D1" s="55"/>
      <c r="E1" s="55"/>
      <c r="F1" s="56"/>
      <c r="G1" s="56"/>
      <c r="H1" s="55"/>
    </row>
    <row r="2" spans="2:8" s="57" customFormat="1" ht="12.75">
      <c r="B2" s="55"/>
      <c r="C2" s="57" t="s">
        <v>415</v>
      </c>
      <c r="D2" s="55"/>
      <c r="E2" s="55"/>
      <c r="F2" s="56"/>
      <c r="G2" s="56"/>
      <c r="H2" s="55"/>
    </row>
    <row r="3" spans="2:8" s="57" customFormat="1" ht="12.75">
      <c r="B3" s="55"/>
      <c r="C3" s="57" t="s">
        <v>552</v>
      </c>
      <c r="D3" s="55"/>
      <c r="E3" s="55"/>
      <c r="F3" s="56"/>
      <c r="G3" s="56"/>
      <c r="H3" s="55"/>
    </row>
    <row r="4" spans="1:8" s="68" customFormat="1" ht="12.75" customHeight="1">
      <c r="A4" s="64"/>
      <c r="B4" s="65"/>
      <c r="C4" s="66"/>
      <c r="D4" s="64"/>
      <c r="E4" s="64"/>
      <c r="F4" s="67"/>
      <c r="G4" s="67"/>
      <c r="H4" s="17" t="s">
        <v>404</v>
      </c>
    </row>
    <row r="5" spans="1:8" ht="12.75" customHeight="1">
      <c r="A5" s="69" t="s">
        <v>553</v>
      </c>
      <c r="E5" s="73"/>
      <c r="H5" s="19" t="s">
        <v>405</v>
      </c>
    </row>
    <row r="6" spans="1:8" s="78" customFormat="1" ht="12.75" customHeight="1">
      <c r="A6" s="39" t="s">
        <v>382</v>
      </c>
      <c r="B6" s="74" t="s">
        <v>383</v>
      </c>
      <c r="C6" s="75" t="s">
        <v>384</v>
      </c>
      <c r="D6" s="39" t="s">
        <v>385</v>
      </c>
      <c r="E6" s="76" t="s">
        <v>386</v>
      </c>
      <c r="F6" s="77" t="s">
        <v>387</v>
      </c>
      <c r="G6" s="77" t="s">
        <v>388</v>
      </c>
      <c r="H6" s="19" t="s">
        <v>406</v>
      </c>
    </row>
    <row r="7" spans="1:8" s="78" customFormat="1" ht="12.75" customHeight="1">
      <c r="A7" s="39"/>
      <c r="B7" s="74" t="s">
        <v>97</v>
      </c>
      <c r="C7" s="79" t="s">
        <v>79</v>
      </c>
      <c r="D7" s="39"/>
      <c r="E7" s="76"/>
      <c r="F7" s="77"/>
      <c r="G7" s="77"/>
      <c r="H7" s="19"/>
    </row>
    <row r="8" spans="1:8" s="78" customFormat="1" ht="12.75" customHeight="1">
      <c r="A8" s="72" t="s">
        <v>389</v>
      </c>
      <c r="B8" s="70" t="s">
        <v>121</v>
      </c>
      <c r="C8" s="71" t="s">
        <v>145</v>
      </c>
      <c r="D8" s="72" t="s">
        <v>517</v>
      </c>
      <c r="E8" s="73">
        <v>210</v>
      </c>
      <c r="F8" s="77"/>
      <c r="G8" s="13">
        <f>F15*E15</f>
        <v>0</v>
      </c>
      <c r="H8" s="19"/>
    </row>
    <row r="9" spans="1:8" s="78" customFormat="1" ht="12.75" customHeight="1">
      <c r="A9" s="72" t="s">
        <v>391</v>
      </c>
      <c r="B9" s="70" t="s">
        <v>90</v>
      </c>
      <c r="C9" s="71" t="s">
        <v>80</v>
      </c>
      <c r="D9" s="72" t="s">
        <v>434</v>
      </c>
      <c r="E9" s="73">
        <v>97</v>
      </c>
      <c r="F9" s="77"/>
      <c r="G9" s="13">
        <f>F16*E16</f>
        <v>0</v>
      </c>
      <c r="H9" s="19"/>
    </row>
    <row r="10" spans="1:8" s="78" customFormat="1" ht="12.75" customHeight="1">
      <c r="A10" s="72" t="s">
        <v>392</v>
      </c>
      <c r="B10" s="70" t="s">
        <v>95</v>
      </c>
      <c r="C10" s="71" t="s">
        <v>81</v>
      </c>
      <c r="D10" s="72" t="s">
        <v>434</v>
      </c>
      <c r="E10" s="73">
        <v>96</v>
      </c>
      <c r="F10" s="77"/>
      <c r="G10" s="13">
        <f aca="true" t="shared" si="0" ref="G10:G16">F18*E18</f>
        <v>0</v>
      </c>
      <c r="H10" s="19"/>
    </row>
    <row r="11" spans="1:8" s="78" customFormat="1" ht="12.75" customHeight="1">
      <c r="A11" s="72" t="s">
        <v>393</v>
      </c>
      <c r="B11" s="70" t="s">
        <v>122</v>
      </c>
      <c r="C11" s="71" t="s">
        <v>144</v>
      </c>
      <c r="D11" s="72" t="s">
        <v>517</v>
      </c>
      <c r="E11" s="73">
        <v>210</v>
      </c>
      <c r="F11" s="77"/>
      <c r="G11" s="13">
        <f t="shared" si="0"/>
        <v>0</v>
      </c>
      <c r="H11" s="19"/>
    </row>
    <row r="12" spans="1:8" s="78" customFormat="1" ht="12.75" customHeight="1">
      <c r="A12" s="72" t="s">
        <v>396</v>
      </c>
      <c r="B12" s="70" t="s">
        <v>96</v>
      </c>
      <c r="C12" s="71" t="s">
        <v>83</v>
      </c>
      <c r="D12" s="72" t="s">
        <v>434</v>
      </c>
      <c r="E12" s="73">
        <v>97</v>
      </c>
      <c r="F12" s="77"/>
      <c r="G12" s="13">
        <f t="shared" si="0"/>
        <v>0</v>
      </c>
      <c r="H12" s="19"/>
    </row>
    <row r="13" spans="1:8" s="78" customFormat="1" ht="12.75" customHeight="1">
      <c r="A13" s="72" t="s">
        <v>397</v>
      </c>
      <c r="B13" s="70" t="s">
        <v>95</v>
      </c>
      <c r="C13" s="71" t="s">
        <v>82</v>
      </c>
      <c r="D13" s="72" t="s">
        <v>434</v>
      </c>
      <c r="E13" s="73">
        <v>96</v>
      </c>
      <c r="F13" s="77"/>
      <c r="G13" s="13">
        <f t="shared" si="0"/>
        <v>0</v>
      </c>
      <c r="H13" s="19"/>
    </row>
    <row r="14" spans="2:7" ht="12.75" customHeight="1" outlineLevel="1">
      <c r="B14" s="74" t="s">
        <v>554</v>
      </c>
      <c r="C14" s="79" t="s">
        <v>555</v>
      </c>
      <c r="G14" s="13">
        <f t="shared" si="0"/>
        <v>0</v>
      </c>
    </row>
    <row r="15" spans="1:7" ht="12.75" customHeight="1">
      <c r="A15" s="72" t="s">
        <v>389</v>
      </c>
      <c r="B15" s="80" t="s">
        <v>556</v>
      </c>
      <c r="C15" s="81" t="s">
        <v>557</v>
      </c>
      <c r="D15" s="82" t="s">
        <v>517</v>
      </c>
      <c r="E15" s="83">
        <v>201</v>
      </c>
      <c r="F15" s="63"/>
      <c r="G15" s="13">
        <f t="shared" si="0"/>
        <v>0</v>
      </c>
    </row>
    <row r="16" spans="1:7" ht="25.5" outlineLevel="1">
      <c r="A16" s="72" t="s">
        <v>391</v>
      </c>
      <c r="B16" s="80" t="s">
        <v>558</v>
      </c>
      <c r="C16" s="81" t="s">
        <v>559</v>
      </c>
      <c r="D16" s="82" t="s">
        <v>517</v>
      </c>
      <c r="E16" s="83">
        <v>201</v>
      </c>
      <c r="F16" s="63"/>
      <c r="G16" s="13">
        <f t="shared" si="0"/>
        <v>0</v>
      </c>
    </row>
    <row r="17" spans="1:6" ht="12.75" outlineLevel="1">
      <c r="A17" s="72">
        <v>3</v>
      </c>
      <c r="B17" s="80" t="s">
        <v>56</v>
      </c>
      <c r="C17" s="81" t="s">
        <v>55</v>
      </c>
      <c r="D17" s="82" t="s">
        <v>517</v>
      </c>
      <c r="E17" s="83">
        <v>201</v>
      </c>
      <c r="F17" s="63"/>
    </row>
    <row r="18" spans="1:7" ht="12.75" customHeight="1" outlineLevel="1">
      <c r="A18" s="72" t="s">
        <v>393</v>
      </c>
      <c r="B18" s="80" t="s">
        <v>560</v>
      </c>
      <c r="C18" s="81" t="s">
        <v>561</v>
      </c>
      <c r="D18" s="82" t="s">
        <v>517</v>
      </c>
      <c r="E18" s="83">
        <v>402</v>
      </c>
      <c r="F18" s="63"/>
      <c r="G18" s="13">
        <f>F24*E24</f>
        <v>0</v>
      </c>
    </row>
    <row r="19" spans="1:7" ht="12.75" customHeight="1" outlineLevel="1">
      <c r="A19" s="72" t="s">
        <v>396</v>
      </c>
      <c r="B19" s="80" t="s">
        <v>562</v>
      </c>
      <c r="C19" s="81" t="s">
        <v>563</v>
      </c>
      <c r="D19" s="82" t="s">
        <v>517</v>
      </c>
      <c r="E19" s="83">
        <v>32</v>
      </c>
      <c r="F19" s="63"/>
      <c r="G19" s="13">
        <f>F25*E25</f>
        <v>0</v>
      </c>
    </row>
    <row r="20" spans="1:7" ht="12.75" customHeight="1" outlineLevel="1">
      <c r="A20" s="72" t="s">
        <v>397</v>
      </c>
      <c r="B20" s="80" t="s">
        <v>564</v>
      </c>
      <c r="C20" s="81" t="s">
        <v>565</v>
      </c>
      <c r="D20" s="82" t="s">
        <v>566</v>
      </c>
      <c r="E20" s="83">
        <v>1.64819999999973</v>
      </c>
      <c r="F20" s="63"/>
      <c r="G20" s="13">
        <f>F26*E26</f>
        <v>0</v>
      </c>
    </row>
    <row r="21" spans="2:6" ht="12.75" customHeight="1" outlineLevel="1">
      <c r="B21" s="80"/>
      <c r="C21" s="299" t="s">
        <v>120</v>
      </c>
      <c r="D21" s="82"/>
      <c r="E21" s="83"/>
      <c r="F21" s="63"/>
    </row>
    <row r="22" spans="1:7" ht="12.75" customHeight="1" outlineLevel="1">
      <c r="A22" s="72" t="s">
        <v>389</v>
      </c>
      <c r="B22" s="80" t="s">
        <v>124</v>
      </c>
      <c r="C22" s="81" t="s">
        <v>123</v>
      </c>
      <c r="D22" s="82" t="s">
        <v>517</v>
      </c>
      <c r="E22" s="83">
        <v>210</v>
      </c>
      <c r="F22" s="63"/>
      <c r="G22" s="13">
        <f>F28*E28</f>
        <v>0</v>
      </c>
    </row>
    <row r="23" spans="1:7" ht="12.75" customHeight="1" outlineLevel="1">
      <c r="A23" s="72" t="s">
        <v>391</v>
      </c>
      <c r="B23" s="80" t="s">
        <v>128</v>
      </c>
      <c r="C23" s="81" t="s">
        <v>125</v>
      </c>
      <c r="D23" s="82" t="s">
        <v>434</v>
      </c>
      <c r="E23" s="83">
        <v>230</v>
      </c>
      <c r="F23" s="63"/>
      <c r="G23" s="13">
        <f>F30*E30</f>
        <v>0</v>
      </c>
    </row>
    <row r="24" spans="1:7" ht="12.75" customHeight="1" outlineLevel="1">
      <c r="A24" s="72" t="s">
        <v>392</v>
      </c>
      <c r="B24" s="80" t="s">
        <v>127</v>
      </c>
      <c r="C24" s="81" t="s">
        <v>126</v>
      </c>
      <c r="D24" s="82" t="s">
        <v>517</v>
      </c>
      <c r="E24" s="83">
        <v>210</v>
      </c>
      <c r="F24" s="63"/>
      <c r="G24" s="13">
        <f>F31*E31</f>
        <v>0</v>
      </c>
    </row>
    <row r="25" spans="2:3" ht="12.75" customHeight="1" outlineLevel="1">
      <c r="B25" s="74" t="s">
        <v>567</v>
      </c>
      <c r="C25" s="79" t="s">
        <v>568</v>
      </c>
    </row>
    <row r="26" spans="1:7" ht="12.75" customHeight="1" outlineLevel="1">
      <c r="A26" s="72" t="s">
        <v>389</v>
      </c>
      <c r="B26" s="80" t="s">
        <v>569</v>
      </c>
      <c r="C26" s="81" t="s">
        <v>570</v>
      </c>
      <c r="D26" s="82" t="s">
        <v>390</v>
      </c>
      <c r="E26" s="83">
        <v>8</v>
      </c>
      <c r="F26" s="63"/>
      <c r="G26" s="13">
        <f aca="true" t="shared" si="1" ref="G26:G31">F26*E26</f>
        <v>0</v>
      </c>
    </row>
    <row r="27" spans="1:7" ht="12.75" customHeight="1" outlineLevel="1">
      <c r="A27" s="72" t="s">
        <v>391</v>
      </c>
      <c r="B27" s="80" t="s">
        <v>571</v>
      </c>
      <c r="C27" s="81" t="s">
        <v>572</v>
      </c>
      <c r="D27" s="82" t="s">
        <v>517</v>
      </c>
      <c r="E27" s="83">
        <v>201</v>
      </c>
      <c r="F27" s="63"/>
      <c r="G27" s="13">
        <f t="shared" si="1"/>
        <v>0</v>
      </c>
    </row>
    <row r="28" spans="1:7" ht="12.75" customHeight="1" outlineLevel="1">
      <c r="A28" s="72" t="s">
        <v>392</v>
      </c>
      <c r="B28" s="80" t="s">
        <v>573</v>
      </c>
      <c r="C28" s="81" t="s">
        <v>574</v>
      </c>
      <c r="D28" s="82" t="s">
        <v>517</v>
      </c>
      <c r="E28" s="83">
        <v>201</v>
      </c>
      <c r="F28" s="63"/>
      <c r="G28" s="13">
        <f t="shared" si="1"/>
        <v>0</v>
      </c>
    </row>
    <row r="29" spans="1:7" ht="12.75" customHeight="1">
      <c r="A29" s="72" t="s">
        <v>393</v>
      </c>
      <c r="B29" s="80" t="s">
        <v>575</v>
      </c>
      <c r="C29" s="81" t="s">
        <v>576</v>
      </c>
      <c r="D29" s="82" t="s">
        <v>517</v>
      </c>
      <c r="E29" s="83">
        <v>706</v>
      </c>
      <c r="F29" s="63"/>
      <c r="G29" s="13">
        <f t="shared" si="1"/>
        <v>0</v>
      </c>
    </row>
    <row r="30" spans="1:7" ht="12.75" customHeight="1">
      <c r="A30" s="72" t="s">
        <v>396</v>
      </c>
      <c r="B30" s="80" t="s">
        <v>577</v>
      </c>
      <c r="C30" s="81" t="s">
        <v>578</v>
      </c>
      <c r="D30" s="82" t="s">
        <v>434</v>
      </c>
      <c r="E30" s="83">
        <v>53.5</v>
      </c>
      <c r="F30" s="63"/>
      <c r="G30" s="13">
        <f t="shared" si="1"/>
        <v>0</v>
      </c>
    </row>
    <row r="31" spans="1:7" ht="12.75" customHeight="1">
      <c r="A31" s="72" t="s">
        <v>397</v>
      </c>
      <c r="B31" s="80" t="s">
        <v>579</v>
      </c>
      <c r="C31" s="81" t="s">
        <v>580</v>
      </c>
      <c r="D31" s="82" t="s">
        <v>566</v>
      </c>
      <c r="E31" s="83">
        <v>6.75574899999915</v>
      </c>
      <c r="F31" s="63"/>
      <c r="G31" s="13">
        <f t="shared" si="1"/>
        <v>0</v>
      </c>
    </row>
    <row r="32" spans="1:8" s="36" customFormat="1" ht="12.75">
      <c r="A32" s="84" t="s">
        <v>407</v>
      </c>
      <c r="B32" s="58"/>
      <c r="C32" s="85"/>
      <c r="D32" s="72"/>
      <c r="E32" s="59"/>
      <c r="F32" s="60"/>
      <c r="G32" s="60"/>
      <c r="H32" s="61"/>
    </row>
    <row r="33" spans="1:8" s="36" customFormat="1" ht="12.75">
      <c r="A33" s="16" t="s">
        <v>447</v>
      </c>
      <c r="B33" s="86"/>
      <c r="C33" s="35"/>
      <c r="D33" s="87"/>
      <c r="E33" s="87"/>
      <c r="F33" s="60"/>
      <c r="G33" s="13">
        <f>SUM(G14:G31)</f>
        <v>0</v>
      </c>
      <c r="H33" s="72"/>
    </row>
    <row r="34" spans="1:8" s="36" customFormat="1" ht="12.75">
      <c r="A34" s="16" t="s">
        <v>449</v>
      </c>
      <c r="B34" s="86"/>
      <c r="C34" s="35"/>
      <c r="D34" s="87"/>
      <c r="E34" s="87"/>
      <c r="F34" s="60"/>
      <c r="G34" s="13">
        <v>0</v>
      </c>
      <c r="H34" s="88"/>
    </row>
    <row r="35" spans="1:8" s="36" customFormat="1" ht="12.75">
      <c r="A35" s="16" t="s">
        <v>450</v>
      </c>
      <c r="B35" s="86"/>
      <c r="C35" s="35"/>
      <c r="D35" s="87"/>
      <c r="E35" s="87"/>
      <c r="F35" s="60"/>
      <c r="G35" s="13">
        <v>0</v>
      </c>
      <c r="H35" s="88"/>
    </row>
    <row r="36" spans="1:8" s="10" customFormat="1" ht="12.75">
      <c r="A36" s="41" t="s">
        <v>394</v>
      </c>
      <c r="B36" s="58"/>
      <c r="C36" s="61"/>
      <c r="D36" s="59"/>
      <c r="E36" s="59"/>
      <c r="F36" s="89"/>
      <c r="G36" s="89">
        <f>SUM(G33:G35)</f>
        <v>0</v>
      </c>
      <c r="H36" s="39"/>
    </row>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50" ht="12.75" customHeight="1"/>
    <row r="51" ht="12.75" customHeight="1"/>
    <row r="52" ht="12.75" customHeight="1"/>
    <row r="53" ht="12.75" customHeight="1"/>
    <row r="54" ht="12.75" customHeight="1"/>
    <row r="55" ht="12.75" customHeight="1"/>
    <row r="56"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spans="3:4" ht="12.75">
      <c r="C216" s="90"/>
      <c r="D216" s="90"/>
    </row>
    <row r="217" spans="3:4" ht="12.75">
      <c r="C217" s="90"/>
      <c r="D217" s="90"/>
    </row>
  </sheetData>
  <sheetProtection/>
  <conditionalFormatting sqref="I325:P348">
    <cfRule type="cellIs" priority="1" dxfId="0" operator="lessThan" stopIfTrue="1">
      <formula>#REF!</formula>
    </cfRule>
  </conditionalFormatting>
  <printOptions/>
  <pageMargins left="0.7" right="0.7" top="0.787401575" bottom="0.7874015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198"/>
  <sheetViews>
    <sheetView zoomScale="90" zoomScaleNormal="90" zoomScalePageLayoutView="0" workbookViewId="0" topLeftCell="A1">
      <selection activeCell="A6" sqref="A6"/>
    </sheetView>
  </sheetViews>
  <sheetFormatPr defaultColWidth="10.7109375" defaultRowHeight="12.75" customHeight="1" outlineLevelRow="1" outlineLevelCol="1"/>
  <cols>
    <col min="1" max="1" width="4.00390625" style="72" customWidth="1"/>
    <col min="2" max="2" width="13.28125" style="70" bestFit="1" customWidth="1"/>
    <col min="3" max="3" width="36.140625" style="71" customWidth="1"/>
    <col min="4" max="4" width="5.140625" style="72" customWidth="1"/>
    <col min="5" max="5" width="5.7109375" style="72" customWidth="1"/>
    <col min="6" max="6" width="13.8515625" style="13" bestFit="1" customWidth="1"/>
    <col min="7" max="7" width="15.28125" style="13" customWidth="1"/>
    <col min="8" max="8" width="19.57421875" style="72" customWidth="1" outlineLevel="1"/>
    <col min="9" max="16384" width="10.7109375" style="31" customWidth="1"/>
  </cols>
  <sheetData>
    <row r="1" spans="1:8" s="57" customFormat="1" ht="12.75" customHeight="1">
      <c r="A1" s="51" t="s">
        <v>381</v>
      </c>
      <c r="B1" s="53"/>
      <c r="C1" s="54" t="s">
        <v>395</v>
      </c>
      <c r="D1" s="55"/>
      <c r="E1" s="55"/>
      <c r="F1" s="56"/>
      <c r="G1" s="56"/>
      <c r="H1" s="55"/>
    </row>
    <row r="2" spans="2:8" s="57" customFormat="1" ht="12.75" customHeight="1">
      <c r="B2" s="55"/>
      <c r="C2" s="57" t="s">
        <v>415</v>
      </c>
      <c r="D2" s="55"/>
      <c r="E2" s="55"/>
      <c r="F2" s="56"/>
      <c r="G2" s="56"/>
      <c r="H2" s="55"/>
    </row>
    <row r="3" spans="2:8" s="57" customFormat="1" ht="12.75" customHeight="1">
      <c r="B3" s="55"/>
      <c r="C3" s="57" t="s">
        <v>581</v>
      </c>
      <c r="D3" s="55"/>
      <c r="E3" s="55"/>
      <c r="F3" s="56"/>
      <c r="G3" s="56"/>
      <c r="H3" s="55"/>
    </row>
    <row r="4" spans="1:8" s="68" customFormat="1" ht="12.75" customHeight="1">
      <c r="A4" s="64"/>
      <c r="B4" s="65"/>
      <c r="C4" s="66"/>
      <c r="D4" s="64"/>
      <c r="E4" s="64"/>
      <c r="F4" s="67"/>
      <c r="G4" s="67"/>
      <c r="H4" s="17" t="s">
        <v>404</v>
      </c>
    </row>
    <row r="5" spans="1:8" ht="12.75" customHeight="1">
      <c r="A5" s="69" t="s">
        <v>433</v>
      </c>
      <c r="E5" s="73"/>
      <c r="H5" s="19" t="s">
        <v>405</v>
      </c>
    </row>
    <row r="6" spans="1:8" s="78" customFormat="1" ht="12.75" customHeight="1">
      <c r="A6" s="39" t="s">
        <v>382</v>
      </c>
      <c r="B6" s="74" t="s">
        <v>383</v>
      </c>
      <c r="C6" s="75" t="s">
        <v>384</v>
      </c>
      <c r="D6" s="39" t="s">
        <v>385</v>
      </c>
      <c r="E6" s="76" t="s">
        <v>386</v>
      </c>
      <c r="F6" s="77" t="s">
        <v>387</v>
      </c>
      <c r="G6" s="77" t="s">
        <v>388</v>
      </c>
      <c r="H6" s="19" t="s">
        <v>406</v>
      </c>
    </row>
    <row r="7" spans="1:8" ht="25.5" outlineLevel="1">
      <c r="A7" s="72" t="s">
        <v>389</v>
      </c>
      <c r="B7" s="91" t="s">
        <v>582</v>
      </c>
      <c r="C7" s="92" t="s">
        <v>71</v>
      </c>
      <c r="D7" s="93" t="s">
        <v>390</v>
      </c>
      <c r="E7" s="94">
        <v>12</v>
      </c>
      <c r="F7" s="95"/>
      <c r="G7" s="13">
        <f>F7*E7</f>
        <v>0</v>
      </c>
      <c r="H7" s="72" t="s">
        <v>17</v>
      </c>
    </row>
    <row r="8" spans="1:5" ht="12.75" customHeight="1">
      <c r="A8" s="69" t="s">
        <v>438</v>
      </c>
      <c r="E8" s="73"/>
    </row>
    <row r="9" spans="1:8" ht="12.75" customHeight="1">
      <c r="A9" s="39" t="s">
        <v>382</v>
      </c>
      <c r="C9" s="39" t="s">
        <v>439</v>
      </c>
      <c r="D9" s="39" t="s">
        <v>385</v>
      </c>
      <c r="E9" s="76" t="s">
        <v>386</v>
      </c>
      <c r="F9" s="77" t="s">
        <v>387</v>
      </c>
      <c r="G9" s="77" t="s">
        <v>388</v>
      </c>
      <c r="H9" s="96"/>
    </row>
    <row r="10" spans="1:8" ht="12.75" customHeight="1" outlineLevel="1">
      <c r="A10" s="72" t="s">
        <v>389</v>
      </c>
      <c r="B10" s="91" t="s">
        <v>583</v>
      </c>
      <c r="C10" s="92" t="s">
        <v>584</v>
      </c>
      <c r="D10" s="93" t="s">
        <v>585</v>
      </c>
      <c r="E10" s="94">
        <v>12</v>
      </c>
      <c r="F10" s="95"/>
      <c r="G10" s="13">
        <f>F10*E10</f>
        <v>0</v>
      </c>
      <c r="H10" s="97"/>
    </row>
    <row r="11" spans="1:8" ht="12.75" customHeight="1" outlineLevel="1">
      <c r="A11" s="72" t="s">
        <v>391</v>
      </c>
      <c r="B11" s="91" t="s">
        <v>586</v>
      </c>
      <c r="C11" s="92" t="s">
        <v>587</v>
      </c>
      <c r="D11" s="93" t="s">
        <v>585</v>
      </c>
      <c r="E11" s="94">
        <v>39</v>
      </c>
      <c r="F11" s="95"/>
      <c r="G11" s="13">
        <f>F11*E11</f>
        <v>0</v>
      </c>
      <c r="H11" s="98"/>
    </row>
    <row r="12" spans="1:8" s="36" customFormat="1" ht="12.75" customHeight="1">
      <c r="A12" s="84" t="s">
        <v>407</v>
      </c>
      <c r="B12" s="58"/>
      <c r="C12" s="85"/>
      <c r="D12" s="72"/>
      <c r="E12" s="59"/>
      <c r="F12" s="60"/>
      <c r="G12" s="60"/>
      <c r="H12" s="61"/>
    </row>
    <row r="13" spans="1:8" s="36" customFormat="1" ht="12.75" customHeight="1">
      <c r="A13" s="16" t="s">
        <v>447</v>
      </c>
      <c r="B13" s="86"/>
      <c r="C13" s="35"/>
      <c r="D13" s="87"/>
      <c r="E13" s="87"/>
      <c r="F13" s="60"/>
      <c r="G13" s="13">
        <f>SUM(G7:G7)</f>
        <v>0</v>
      </c>
      <c r="H13" s="72"/>
    </row>
    <row r="14" spans="1:8" s="36" customFormat="1" ht="12.75" customHeight="1">
      <c r="A14" s="16" t="s">
        <v>448</v>
      </c>
      <c r="B14" s="86"/>
      <c r="C14" s="35"/>
      <c r="D14" s="87"/>
      <c r="E14" s="87"/>
      <c r="F14" s="60"/>
      <c r="G14" s="13">
        <f>SUM(G10:G11)</f>
        <v>0</v>
      </c>
      <c r="H14" s="72"/>
    </row>
    <row r="15" spans="1:8" s="36" customFormat="1" ht="12.75" customHeight="1">
      <c r="A15" s="16" t="s">
        <v>449</v>
      </c>
      <c r="B15" s="86"/>
      <c r="C15" s="35"/>
      <c r="D15" s="87"/>
      <c r="E15" s="87"/>
      <c r="F15" s="60"/>
      <c r="G15" s="13">
        <v>0</v>
      </c>
      <c r="H15" s="88"/>
    </row>
    <row r="16" spans="1:8" s="36" customFormat="1" ht="12.75" customHeight="1">
      <c r="A16" s="16" t="s">
        <v>450</v>
      </c>
      <c r="B16" s="86"/>
      <c r="C16" s="35"/>
      <c r="D16" s="87"/>
      <c r="E16" s="87"/>
      <c r="F16" s="60"/>
      <c r="G16" s="13">
        <v>0</v>
      </c>
      <c r="H16" s="88"/>
    </row>
    <row r="17" spans="1:8" s="10" customFormat="1" ht="12.75" customHeight="1">
      <c r="A17" s="41" t="s">
        <v>394</v>
      </c>
      <c r="B17" s="58"/>
      <c r="C17" s="61"/>
      <c r="D17" s="59"/>
      <c r="E17" s="59"/>
      <c r="F17" s="89"/>
      <c r="G17" s="89">
        <f>SUM(G13:G16)</f>
        <v>0</v>
      </c>
      <c r="H17" s="39"/>
    </row>
    <row r="197" spans="3:4" ht="12.75" customHeight="1">
      <c r="C197" s="90"/>
      <c r="D197" s="90"/>
    </row>
    <row r="198" spans="3:4" ht="12.75" customHeight="1">
      <c r="C198" s="90"/>
      <c r="D198" s="90"/>
    </row>
  </sheetData>
  <sheetProtection/>
  <conditionalFormatting sqref="I306:P329">
    <cfRule type="cellIs" priority="1" dxfId="0" operator="lessThan" stopIfTrue="1">
      <formula>#REF!</formula>
    </cfRule>
  </conditionalFormatting>
  <printOptions/>
  <pageMargins left="0.7" right="0.7" top="0.787401575" bottom="0.7874015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50"/>
  <sheetViews>
    <sheetView zoomScale="90" zoomScaleNormal="90" zoomScalePageLayoutView="0" workbookViewId="0" topLeftCell="A97">
      <selection activeCell="C17" sqref="C17"/>
    </sheetView>
  </sheetViews>
  <sheetFormatPr defaultColWidth="10.28125" defaultRowHeight="12.75" customHeight="1" outlineLevelRow="1" outlineLevelCol="1"/>
  <cols>
    <col min="1" max="1" width="8.140625" style="72" customWidth="1"/>
    <col min="2" max="2" width="16.28125" style="70" customWidth="1"/>
    <col min="3" max="3" width="54.8515625" style="71" bestFit="1" customWidth="1"/>
    <col min="4" max="4" width="5.8515625" style="72" customWidth="1"/>
    <col min="5" max="5" width="7.140625" style="73" bestFit="1" customWidth="1"/>
    <col min="6" max="6" width="12.28125" style="13" customWidth="1"/>
    <col min="7" max="7" width="13.57421875" style="13" customWidth="1"/>
    <col min="8" max="8" width="18.57421875" style="72" customWidth="1" outlineLevel="1"/>
    <col min="9" max="16384" width="10.28125" style="31" customWidth="1"/>
  </cols>
  <sheetData>
    <row r="1" spans="1:8" s="57" customFormat="1" ht="12.75" customHeight="1">
      <c r="A1" s="51" t="s">
        <v>381</v>
      </c>
      <c r="B1" s="53"/>
      <c r="C1" s="54" t="s">
        <v>395</v>
      </c>
      <c r="D1" s="55"/>
      <c r="E1" s="294"/>
      <c r="F1" s="56"/>
      <c r="G1" s="56"/>
      <c r="H1" s="55"/>
    </row>
    <row r="2" spans="2:8" s="57" customFormat="1" ht="12.75" customHeight="1">
      <c r="B2" s="55"/>
      <c r="C2" s="57" t="s">
        <v>415</v>
      </c>
      <c r="D2" s="55"/>
      <c r="E2" s="294"/>
      <c r="F2" s="56"/>
      <c r="G2" s="56"/>
      <c r="H2" s="55"/>
    </row>
    <row r="3" spans="2:8" s="57" customFormat="1" ht="12.75" customHeight="1">
      <c r="B3" s="55"/>
      <c r="C3" s="57" t="s">
        <v>87</v>
      </c>
      <c r="D3" s="55"/>
      <c r="E3" s="294"/>
      <c r="F3" s="56"/>
      <c r="G3" s="56"/>
      <c r="H3" s="55"/>
    </row>
    <row r="4" spans="1:8" s="68" customFormat="1" ht="12.75" customHeight="1">
      <c r="A4" s="64"/>
      <c r="B4" s="65"/>
      <c r="C4" s="66"/>
      <c r="D4" s="64"/>
      <c r="E4" s="295"/>
      <c r="F4" s="67"/>
      <c r="G4" s="67"/>
      <c r="H4" s="17" t="s">
        <v>404</v>
      </c>
    </row>
    <row r="5" spans="1:8" ht="12.75" customHeight="1">
      <c r="A5" s="69" t="s">
        <v>553</v>
      </c>
      <c r="H5" s="19" t="s">
        <v>405</v>
      </c>
    </row>
    <row r="6" spans="1:8" s="78" customFormat="1" ht="12.75" customHeight="1">
      <c r="A6" s="39" t="s">
        <v>382</v>
      </c>
      <c r="B6" s="74" t="s">
        <v>383</v>
      </c>
      <c r="C6" s="75" t="s">
        <v>384</v>
      </c>
      <c r="D6" s="39" t="s">
        <v>385</v>
      </c>
      <c r="E6" s="76" t="s">
        <v>386</v>
      </c>
      <c r="F6" s="77" t="s">
        <v>387</v>
      </c>
      <c r="G6" s="77" t="s">
        <v>388</v>
      </c>
      <c r="H6" s="19" t="s">
        <v>406</v>
      </c>
    </row>
    <row r="7" spans="2:3" ht="12.75" customHeight="1" outlineLevel="1">
      <c r="B7" s="74" t="s">
        <v>588</v>
      </c>
      <c r="C7" s="79" t="s">
        <v>589</v>
      </c>
    </row>
    <row r="8" spans="1:7" ht="12.75" customHeight="1">
      <c r="A8" s="72" t="s">
        <v>389</v>
      </c>
      <c r="B8" s="80" t="s">
        <v>590</v>
      </c>
      <c r="C8" s="81" t="s">
        <v>591</v>
      </c>
      <c r="D8" s="82" t="s">
        <v>592</v>
      </c>
      <c r="E8" s="107">
        <v>28</v>
      </c>
      <c r="F8" s="63"/>
      <c r="G8" s="13">
        <f aca="true" t="shared" si="0" ref="G8:G121">F8*E8</f>
        <v>0</v>
      </c>
    </row>
    <row r="9" spans="1:7" ht="12.75" customHeight="1">
      <c r="A9" s="72" t="s">
        <v>391</v>
      </c>
      <c r="B9" s="301" t="s">
        <v>593</v>
      </c>
      <c r="C9" s="153" t="s">
        <v>594</v>
      </c>
      <c r="D9" s="301" t="s">
        <v>592</v>
      </c>
      <c r="E9" s="107">
        <v>28</v>
      </c>
      <c r="F9" s="63"/>
      <c r="G9" s="13">
        <f t="shared" si="0"/>
        <v>0</v>
      </c>
    </row>
    <row r="10" spans="1:7" ht="12.75" customHeight="1">
      <c r="A10" s="72" t="s">
        <v>392</v>
      </c>
      <c r="B10" s="301" t="s">
        <v>595</v>
      </c>
      <c r="C10" s="153" t="s">
        <v>596</v>
      </c>
      <c r="D10" s="301" t="s">
        <v>592</v>
      </c>
      <c r="E10" s="107">
        <v>28</v>
      </c>
      <c r="F10" s="63"/>
      <c r="G10" s="13">
        <f t="shared" si="0"/>
        <v>0</v>
      </c>
    </row>
    <row r="11" spans="1:7" ht="12.75" customHeight="1">
      <c r="A11" s="72" t="s">
        <v>393</v>
      </c>
      <c r="B11" s="301">
        <v>162701102</v>
      </c>
      <c r="C11" s="153" t="s">
        <v>597</v>
      </c>
      <c r="D11" s="301" t="s">
        <v>592</v>
      </c>
      <c r="E11" s="107">
        <v>28</v>
      </c>
      <c r="F11" s="63"/>
      <c r="G11" s="13">
        <f t="shared" si="0"/>
        <v>0</v>
      </c>
    </row>
    <row r="12" spans="1:7" ht="12.75" customHeight="1">
      <c r="A12" s="72" t="s">
        <v>396</v>
      </c>
      <c r="B12" s="301">
        <v>171201201</v>
      </c>
      <c r="C12" s="153" t="s">
        <v>598</v>
      </c>
      <c r="D12" s="301" t="s">
        <v>592</v>
      </c>
      <c r="E12" s="107">
        <v>28</v>
      </c>
      <c r="F12" s="63"/>
      <c r="G12" s="13">
        <f t="shared" si="0"/>
        <v>0</v>
      </c>
    </row>
    <row r="13" spans="2:3" ht="12.75" customHeight="1" outlineLevel="1">
      <c r="B13" s="101" t="s">
        <v>441</v>
      </c>
      <c r="C13" s="102" t="s">
        <v>599</v>
      </c>
    </row>
    <row r="14" spans="1:7" ht="12.75" customHeight="1" outlineLevel="1">
      <c r="A14" s="72" t="s">
        <v>389</v>
      </c>
      <c r="B14" s="80" t="s">
        <v>600</v>
      </c>
      <c r="C14" s="81" t="s">
        <v>601</v>
      </c>
      <c r="D14" s="82" t="s">
        <v>592</v>
      </c>
      <c r="E14" s="107">
        <v>5.2</v>
      </c>
      <c r="F14" s="63"/>
      <c r="G14" s="13">
        <f t="shared" si="0"/>
        <v>0</v>
      </c>
    </row>
    <row r="15" spans="1:7" ht="12.75" customHeight="1" outlineLevel="1">
      <c r="A15" s="72" t="s">
        <v>391</v>
      </c>
      <c r="B15" s="91" t="s">
        <v>602</v>
      </c>
      <c r="C15" s="92" t="s">
        <v>603</v>
      </c>
      <c r="D15" s="93" t="s">
        <v>592</v>
      </c>
      <c r="E15" s="296">
        <v>5.2</v>
      </c>
      <c r="F15" s="95"/>
      <c r="G15" s="13">
        <f t="shared" si="0"/>
        <v>0</v>
      </c>
    </row>
    <row r="16" spans="1:7" ht="12.75" customHeight="1" outlineLevel="1">
      <c r="A16" s="72" t="s">
        <v>392</v>
      </c>
      <c r="B16" s="91" t="s">
        <v>604</v>
      </c>
      <c r="C16" s="92" t="s">
        <v>605</v>
      </c>
      <c r="D16" s="93" t="s">
        <v>592</v>
      </c>
      <c r="E16" s="296">
        <v>5.3</v>
      </c>
      <c r="F16" s="95"/>
      <c r="G16" s="13">
        <f t="shared" si="0"/>
        <v>0</v>
      </c>
    </row>
    <row r="17" spans="1:7" ht="12.75" customHeight="1" outlineLevel="1">
      <c r="A17" s="72" t="s">
        <v>393</v>
      </c>
      <c r="B17" s="80" t="s">
        <v>606</v>
      </c>
      <c r="C17" s="81" t="s">
        <v>607</v>
      </c>
      <c r="D17" s="82" t="s">
        <v>517</v>
      </c>
      <c r="E17" s="107">
        <v>28</v>
      </c>
      <c r="F17" s="63"/>
      <c r="G17" s="13">
        <f t="shared" si="0"/>
        <v>0</v>
      </c>
    </row>
    <row r="18" spans="1:7" ht="12.75" customHeight="1" outlineLevel="1">
      <c r="A18" s="72" t="s">
        <v>396</v>
      </c>
      <c r="B18" s="80" t="s">
        <v>608</v>
      </c>
      <c r="C18" s="81" t="s">
        <v>609</v>
      </c>
      <c r="D18" s="82" t="s">
        <v>517</v>
      </c>
      <c r="E18" s="107">
        <v>28</v>
      </c>
      <c r="F18" s="63"/>
      <c r="G18" s="13">
        <f t="shared" si="0"/>
        <v>0</v>
      </c>
    </row>
    <row r="19" spans="1:7" ht="12.75" customHeight="1" outlineLevel="1">
      <c r="A19" s="72" t="s">
        <v>397</v>
      </c>
      <c r="B19" s="99" t="s">
        <v>610</v>
      </c>
      <c r="C19" s="100" t="s">
        <v>611</v>
      </c>
      <c r="D19" s="99" t="s">
        <v>592</v>
      </c>
      <c r="E19" s="296">
        <v>24</v>
      </c>
      <c r="F19" s="95"/>
      <c r="G19" s="13">
        <f t="shared" si="0"/>
        <v>0</v>
      </c>
    </row>
    <row r="20" spans="1:7" ht="12.75" customHeight="1" outlineLevel="1">
      <c r="A20" s="72" t="s">
        <v>398</v>
      </c>
      <c r="B20" s="99" t="s">
        <v>612</v>
      </c>
      <c r="C20" s="100" t="s">
        <v>613</v>
      </c>
      <c r="D20" s="99" t="s">
        <v>592</v>
      </c>
      <c r="E20" s="296">
        <v>24</v>
      </c>
      <c r="F20" s="95"/>
      <c r="G20" s="13">
        <f t="shared" si="0"/>
        <v>0</v>
      </c>
    </row>
    <row r="21" spans="1:7" ht="12.75" customHeight="1" outlineLevel="1">
      <c r="A21" s="72" t="s">
        <v>400</v>
      </c>
      <c r="B21" s="99">
        <v>274361321</v>
      </c>
      <c r="C21" s="100" t="s">
        <v>614</v>
      </c>
      <c r="D21" s="99" t="s">
        <v>566</v>
      </c>
      <c r="E21" s="296">
        <v>0.3</v>
      </c>
      <c r="F21" s="95"/>
      <c r="G21" s="13">
        <f>F21*E21</f>
        <v>0</v>
      </c>
    </row>
    <row r="22" spans="1:8" s="40" customFormat="1" ht="12.75" customHeight="1" outlineLevel="1">
      <c r="A22" s="39"/>
      <c r="B22" s="101" t="s">
        <v>435</v>
      </c>
      <c r="C22" s="102" t="s">
        <v>615</v>
      </c>
      <c r="D22" s="103"/>
      <c r="E22" s="104"/>
      <c r="F22" s="105"/>
      <c r="G22" s="13"/>
      <c r="H22" s="39"/>
    </row>
    <row r="23" spans="1:8" s="40" customFormat="1" ht="12.75" customHeight="1" outlineLevel="1">
      <c r="A23" s="73" t="s">
        <v>389</v>
      </c>
      <c r="B23" s="293" t="s">
        <v>91</v>
      </c>
      <c r="C23" s="292" t="s">
        <v>92</v>
      </c>
      <c r="D23" s="106" t="s">
        <v>517</v>
      </c>
      <c r="E23" s="107">
        <v>13</v>
      </c>
      <c r="F23" s="105"/>
      <c r="G23" s="13">
        <f>F23*E23</f>
        <v>0</v>
      </c>
      <c r="H23" s="39"/>
    </row>
    <row r="24" spans="1:8" s="40" customFormat="1" ht="12.75" customHeight="1" outlineLevel="1">
      <c r="A24" s="73" t="s">
        <v>391</v>
      </c>
      <c r="B24" s="293" t="s">
        <v>93</v>
      </c>
      <c r="C24" s="292" t="s">
        <v>94</v>
      </c>
      <c r="D24" s="106" t="s">
        <v>517</v>
      </c>
      <c r="E24" s="107">
        <v>93</v>
      </c>
      <c r="F24" s="105"/>
      <c r="G24" s="13">
        <f>F24*E24</f>
        <v>0</v>
      </c>
      <c r="H24" s="39"/>
    </row>
    <row r="25" spans="1:8" s="40" customFormat="1" ht="12.75" customHeight="1" outlineLevel="1">
      <c r="A25" s="73" t="s">
        <v>392</v>
      </c>
      <c r="B25" s="293" t="s">
        <v>98</v>
      </c>
      <c r="C25" s="292" t="s">
        <v>86</v>
      </c>
      <c r="D25" s="106" t="s">
        <v>517</v>
      </c>
      <c r="E25" s="107">
        <v>11.9</v>
      </c>
      <c r="F25" s="105"/>
      <c r="G25" s="13">
        <f>F25*E25</f>
        <v>0</v>
      </c>
      <c r="H25" s="39"/>
    </row>
    <row r="26" spans="1:8" s="40" customFormat="1" ht="12.75" customHeight="1" outlineLevel="1">
      <c r="A26" s="73" t="s">
        <v>393</v>
      </c>
      <c r="B26" s="293" t="s">
        <v>99</v>
      </c>
      <c r="C26" s="292" t="s">
        <v>85</v>
      </c>
      <c r="D26" s="106" t="s">
        <v>517</v>
      </c>
      <c r="E26" s="107">
        <v>5.7</v>
      </c>
      <c r="F26" s="105"/>
      <c r="G26" s="13">
        <f>F26*E26</f>
        <v>0</v>
      </c>
      <c r="H26" s="39"/>
    </row>
    <row r="27" spans="1:7" ht="12.75" customHeight="1" outlineLevel="1">
      <c r="A27" s="73" t="s">
        <v>396</v>
      </c>
      <c r="B27" s="80" t="s">
        <v>616</v>
      </c>
      <c r="C27" s="81" t="s">
        <v>617</v>
      </c>
      <c r="D27" s="82" t="s">
        <v>517</v>
      </c>
      <c r="E27" s="107">
        <v>4.5</v>
      </c>
      <c r="F27" s="63"/>
      <c r="G27" s="13">
        <f t="shared" si="0"/>
        <v>0</v>
      </c>
    </row>
    <row r="28" spans="1:7" ht="12.75" customHeight="1" outlineLevel="1">
      <c r="A28" s="73" t="s">
        <v>397</v>
      </c>
      <c r="B28" s="80" t="s">
        <v>618</v>
      </c>
      <c r="C28" s="81" t="s">
        <v>619</v>
      </c>
      <c r="D28" s="82" t="s">
        <v>585</v>
      </c>
      <c r="E28" s="107">
        <v>5</v>
      </c>
      <c r="F28" s="63"/>
      <c r="G28" s="13">
        <f t="shared" si="0"/>
        <v>0</v>
      </c>
    </row>
    <row r="29" spans="1:7" ht="12.75" customHeight="1" outlineLevel="1">
      <c r="A29" s="73" t="s">
        <v>24</v>
      </c>
      <c r="B29" s="80" t="s">
        <v>620</v>
      </c>
      <c r="C29" s="81" t="s">
        <v>621</v>
      </c>
      <c r="D29" s="82" t="s">
        <v>585</v>
      </c>
      <c r="E29" s="107">
        <v>6</v>
      </c>
      <c r="F29" s="63"/>
      <c r="G29" s="13">
        <f t="shared" si="0"/>
        <v>0</v>
      </c>
    </row>
    <row r="30" spans="1:7" ht="12.75" customHeight="1" outlineLevel="1">
      <c r="A30" s="73" t="s">
        <v>401</v>
      </c>
      <c r="B30" s="91" t="s">
        <v>622</v>
      </c>
      <c r="C30" s="92" t="s">
        <v>623</v>
      </c>
      <c r="D30" s="93" t="s">
        <v>585</v>
      </c>
      <c r="E30" s="296">
        <v>5</v>
      </c>
      <c r="F30" s="95"/>
      <c r="G30" s="13">
        <f t="shared" si="0"/>
        <v>0</v>
      </c>
    </row>
    <row r="31" spans="1:7" ht="12.75" customHeight="1" outlineLevel="1">
      <c r="A31" s="73" t="s">
        <v>402</v>
      </c>
      <c r="B31" s="91" t="s">
        <v>624</v>
      </c>
      <c r="C31" s="92" t="s">
        <v>625</v>
      </c>
      <c r="D31" s="93" t="s">
        <v>585</v>
      </c>
      <c r="E31" s="296">
        <v>6</v>
      </c>
      <c r="F31" s="95"/>
      <c r="G31" s="13">
        <f t="shared" si="0"/>
        <v>0</v>
      </c>
    </row>
    <row r="32" spans="1:7" ht="12.75" customHeight="1" outlineLevel="1">
      <c r="A32" s="73" t="s">
        <v>539</v>
      </c>
      <c r="B32" s="80" t="s">
        <v>626</v>
      </c>
      <c r="C32" s="81" t="s">
        <v>627</v>
      </c>
      <c r="D32" s="82" t="s">
        <v>517</v>
      </c>
      <c r="E32" s="107">
        <v>73.43</v>
      </c>
      <c r="F32" s="63"/>
      <c r="G32" s="13">
        <f t="shared" si="0"/>
        <v>0</v>
      </c>
    </row>
    <row r="33" spans="1:7" ht="12.75" customHeight="1" outlineLevel="1">
      <c r="A33" s="73" t="s">
        <v>540</v>
      </c>
      <c r="B33" s="80" t="s">
        <v>628</v>
      </c>
      <c r="C33" s="81" t="s">
        <v>629</v>
      </c>
      <c r="D33" s="82" t="s">
        <v>434</v>
      </c>
      <c r="E33" s="107">
        <v>32.5</v>
      </c>
      <c r="F33" s="63"/>
      <c r="G33" s="13">
        <f t="shared" si="0"/>
        <v>0</v>
      </c>
    </row>
    <row r="34" spans="1:7" ht="12.75" customHeight="1" outlineLevel="1">
      <c r="A34" s="73" t="s">
        <v>541</v>
      </c>
      <c r="B34" s="80" t="s">
        <v>630</v>
      </c>
      <c r="C34" s="81" t="s">
        <v>631</v>
      </c>
      <c r="D34" s="82" t="s">
        <v>434</v>
      </c>
      <c r="E34" s="107">
        <v>72</v>
      </c>
      <c r="F34" s="63"/>
      <c r="G34" s="13">
        <f t="shared" si="0"/>
        <v>0</v>
      </c>
    </row>
    <row r="35" spans="1:7" ht="12.75" customHeight="1">
      <c r="A35" s="73" t="s">
        <v>542</v>
      </c>
      <c r="B35" s="80" t="s">
        <v>632</v>
      </c>
      <c r="C35" s="81" t="s">
        <v>633</v>
      </c>
      <c r="D35" s="82" t="s">
        <v>566</v>
      </c>
      <c r="E35" s="107">
        <v>27.0607800000029</v>
      </c>
      <c r="F35" s="63"/>
      <c r="G35" s="13">
        <f t="shared" si="0"/>
        <v>0</v>
      </c>
    </row>
    <row r="36" spans="1:7" ht="12.75" customHeight="1">
      <c r="A36" s="73" t="s">
        <v>543</v>
      </c>
      <c r="B36" s="80" t="s">
        <v>146</v>
      </c>
      <c r="C36" s="81" t="s">
        <v>147</v>
      </c>
      <c r="D36" s="82" t="s">
        <v>592</v>
      </c>
      <c r="E36" s="107">
        <v>3.2</v>
      </c>
      <c r="F36" s="63"/>
      <c r="G36" s="13">
        <f t="shared" si="0"/>
        <v>0</v>
      </c>
    </row>
    <row r="37" spans="1:6" ht="12.75" customHeight="1">
      <c r="A37" s="73"/>
      <c r="B37" s="330" t="s">
        <v>148</v>
      </c>
      <c r="C37" s="299" t="s">
        <v>149</v>
      </c>
      <c r="D37" s="82"/>
      <c r="E37" s="107"/>
      <c r="F37" s="63"/>
    </row>
    <row r="38" spans="1:7" ht="12.75" customHeight="1">
      <c r="A38" s="73" t="s">
        <v>389</v>
      </c>
      <c r="B38" s="80" t="s">
        <v>150</v>
      </c>
      <c r="C38" s="81" t="s">
        <v>151</v>
      </c>
      <c r="D38" s="82" t="s">
        <v>517</v>
      </c>
      <c r="E38" s="107">
        <v>283</v>
      </c>
      <c r="F38" s="63"/>
      <c r="G38" s="13">
        <f t="shared" si="0"/>
        <v>0</v>
      </c>
    </row>
    <row r="39" spans="1:7" ht="12.75" customHeight="1">
      <c r="A39" s="73" t="s">
        <v>391</v>
      </c>
      <c r="B39" s="80" t="s">
        <v>152</v>
      </c>
      <c r="C39" s="81" t="s">
        <v>153</v>
      </c>
      <c r="D39" s="82" t="s">
        <v>517</v>
      </c>
      <c r="E39" s="107">
        <v>29.5</v>
      </c>
      <c r="F39" s="63"/>
      <c r="G39" s="13">
        <f t="shared" si="0"/>
        <v>0</v>
      </c>
    </row>
    <row r="40" spans="1:8" s="40" customFormat="1" ht="12.75" customHeight="1">
      <c r="A40" s="39"/>
      <c r="B40" s="101" t="s">
        <v>634</v>
      </c>
      <c r="C40" s="102" t="s">
        <v>635</v>
      </c>
      <c r="D40" s="103"/>
      <c r="E40" s="104"/>
      <c r="F40" s="105"/>
      <c r="G40" s="13"/>
      <c r="H40" s="39"/>
    </row>
    <row r="41" spans="1:7" ht="12.75" customHeight="1">
      <c r="A41" s="72" t="s">
        <v>389</v>
      </c>
      <c r="B41" s="80" t="s">
        <v>636</v>
      </c>
      <c r="C41" s="81" t="s">
        <v>637</v>
      </c>
      <c r="D41" s="82" t="s">
        <v>517</v>
      </c>
      <c r="E41" s="107">
        <v>257.5</v>
      </c>
      <c r="F41" s="63"/>
      <c r="G41" s="13">
        <f t="shared" si="0"/>
        <v>0</v>
      </c>
    </row>
    <row r="42" spans="1:7" ht="12.75" customHeight="1">
      <c r="A42" s="72" t="s">
        <v>391</v>
      </c>
      <c r="B42" s="80" t="s">
        <v>638</v>
      </c>
      <c r="C42" s="81" t="s">
        <v>639</v>
      </c>
      <c r="D42" s="82" t="s">
        <v>517</v>
      </c>
      <c r="E42" s="107">
        <v>91.5</v>
      </c>
      <c r="F42" s="63"/>
      <c r="G42" s="13">
        <f t="shared" si="0"/>
        <v>0</v>
      </c>
    </row>
    <row r="43" spans="1:7" ht="12.75" customHeight="1">
      <c r="A43" s="72" t="s">
        <v>392</v>
      </c>
      <c r="B43" s="80" t="s">
        <v>154</v>
      </c>
      <c r="C43" s="81" t="s">
        <v>155</v>
      </c>
      <c r="D43" s="82" t="s">
        <v>517</v>
      </c>
      <c r="E43" s="107">
        <v>85</v>
      </c>
      <c r="F43" s="63"/>
      <c r="G43" s="13">
        <f t="shared" si="0"/>
        <v>0</v>
      </c>
    </row>
    <row r="44" spans="1:7" ht="12.75" customHeight="1">
      <c r="A44" s="72" t="s">
        <v>393</v>
      </c>
      <c r="B44" s="80" t="s">
        <v>156</v>
      </c>
      <c r="C44" s="81" t="s">
        <v>157</v>
      </c>
      <c r="D44" s="82" t="s">
        <v>517</v>
      </c>
      <c r="E44" s="107">
        <v>492.5</v>
      </c>
      <c r="F44" s="63"/>
      <c r="G44" s="13">
        <f t="shared" si="0"/>
        <v>0</v>
      </c>
    </row>
    <row r="45" spans="1:6" ht="12.75" customHeight="1">
      <c r="A45" s="72" t="s">
        <v>396</v>
      </c>
      <c r="B45" s="331" t="s">
        <v>158</v>
      </c>
      <c r="C45" s="332" t="s">
        <v>159</v>
      </c>
      <c r="D45" s="333"/>
      <c r="E45" s="334"/>
      <c r="F45" s="63"/>
    </row>
    <row r="46" spans="1:7" ht="12.75" customHeight="1">
      <c r="A46" s="72" t="s">
        <v>397</v>
      </c>
      <c r="B46" s="335" t="s">
        <v>160</v>
      </c>
      <c r="C46" s="336" t="s">
        <v>161</v>
      </c>
      <c r="D46" s="337" t="s">
        <v>517</v>
      </c>
      <c r="E46" s="338">
        <v>114.5</v>
      </c>
      <c r="F46" s="63"/>
      <c r="G46" s="13">
        <f t="shared" si="0"/>
        <v>0</v>
      </c>
    </row>
    <row r="47" spans="1:7" ht="12.75" customHeight="1">
      <c r="A47" s="72" t="s">
        <v>398</v>
      </c>
      <c r="B47" s="335" t="s">
        <v>162</v>
      </c>
      <c r="C47" s="336" t="s">
        <v>163</v>
      </c>
      <c r="D47" s="337" t="s">
        <v>517</v>
      </c>
      <c r="E47" s="338">
        <v>114.5</v>
      </c>
      <c r="F47" s="63"/>
      <c r="G47" s="13">
        <f t="shared" si="0"/>
        <v>0</v>
      </c>
    </row>
    <row r="48" spans="2:6" ht="12.75" customHeight="1">
      <c r="B48" s="331" t="s">
        <v>165</v>
      </c>
      <c r="C48" s="332" t="s">
        <v>166</v>
      </c>
      <c r="D48" s="333"/>
      <c r="E48" s="334"/>
      <c r="F48" s="63"/>
    </row>
    <row r="49" spans="1:7" ht="12.75" customHeight="1">
      <c r="A49" s="72" t="s">
        <v>389</v>
      </c>
      <c r="B49" s="335" t="s">
        <v>167</v>
      </c>
      <c r="C49" s="336" t="s">
        <v>168</v>
      </c>
      <c r="D49" s="337" t="s">
        <v>592</v>
      </c>
      <c r="E49" s="338">
        <v>110.7</v>
      </c>
      <c r="F49" s="63"/>
      <c r="G49" s="13">
        <f t="shared" si="0"/>
        <v>0</v>
      </c>
    </row>
    <row r="50" spans="1:7" ht="12.75" customHeight="1">
      <c r="A50" s="72" t="s">
        <v>391</v>
      </c>
      <c r="B50" s="335" t="s">
        <v>169</v>
      </c>
      <c r="C50" s="336" t="s">
        <v>170</v>
      </c>
      <c r="D50" s="337" t="s">
        <v>592</v>
      </c>
      <c r="E50" s="338">
        <v>110.7</v>
      </c>
      <c r="F50" s="63"/>
      <c r="G50" s="13">
        <f t="shared" si="0"/>
        <v>0</v>
      </c>
    </row>
    <row r="51" spans="1:7" ht="12.75" customHeight="1">
      <c r="A51" s="72" t="s">
        <v>392</v>
      </c>
      <c r="B51" s="335" t="s">
        <v>171</v>
      </c>
      <c r="C51" s="336" t="s">
        <v>172</v>
      </c>
      <c r="D51" s="337" t="s">
        <v>592</v>
      </c>
      <c r="E51" s="338">
        <v>110.7</v>
      </c>
      <c r="F51" s="63"/>
      <c r="G51" s="13">
        <f t="shared" si="0"/>
        <v>0</v>
      </c>
    </row>
    <row r="52" spans="2:6" ht="12.75" customHeight="1">
      <c r="B52" s="101" t="s">
        <v>640</v>
      </c>
      <c r="C52" s="102" t="s">
        <v>641</v>
      </c>
      <c r="D52" s="106"/>
      <c r="E52" s="107"/>
      <c r="F52" s="63"/>
    </row>
    <row r="53" spans="1:7" ht="12.75" customHeight="1">
      <c r="A53" s="72" t="s">
        <v>389</v>
      </c>
      <c r="B53" s="80" t="s">
        <v>642</v>
      </c>
      <c r="C53" s="81" t="s">
        <v>643</v>
      </c>
      <c r="D53" s="82" t="s">
        <v>517</v>
      </c>
      <c r="E53" s="107">
        <v>166</v>
      </c>
      <c r="F53" s="63"/>
      <c r="G53" s="13">
        <f t="shared" si="0"/>
        <v>0</v>
      </c>
    </row>
    <row r="54" spans="1:7" ht="12.75" customHeight="1">
      <c r="A54" s="72" t="s">
        <v>391</v>
      </c>
      <c r="B54" s="80" t="s">
        <v>644</v>
      </c>
      <c r="C54" s="81" t="s">
        <v>645</v>
      </c>
      <c r="D54" s="82" t="s">
        <v>592</v>
      </c>
      <c r="E54" s="107">
        <v>0.95</v>
      </c>
      <c r="F54" s="63"/>
      <c r="G54" s="13">
        <f t="shared" si="0"/>
        <v>0</v>
      </c>
    </row>
    <row r="55" spans="1:7" ht="12.75" customHeight="1">
      <c r="A55" s="72" t="s">
        <v>392</v>
      </c>
      <c r="B55" s="80" t="s">
        <v>646</v>
      </c>
      <c r="C55" s="81" t="s">
        <v>647</v>
      </c>
      <c r="D55" s="82" t="s">
        <v>592</v>
      </c>
      <c r="E55" s="107">
        <v>9.5</v>
      </c>
      <c r="F55" s="63"/>
      <c r="G55" s="13">
        <f t="shared" si="0"/>
        <v>0</v>
      </c>
    </row>
    <row r="56" spans="1:7" ht="12.75" customHeight="1">
      <c r="A56" s="72" t="s">
        <v>393</v>
      </c>
      <c r="B56" s="80" t="s">
        <v>648</v>
      </c>
      <c r="C56" s="81" t="s">
        <v>649</v>
      </c>
      <c r="D56" s="82" t="s">
        <v>517</v>
      </c>
      <c r="E56" s="107">
        <v>3</v>
      </c>
      <c r="F56" s="63"/>
      <c r="G56" s="13">
        <f t="shared" si="0"/>
        <v>0</v>
      </c>
    </row>
    <row r="57" spans="1:7" ht="12.75" customHeight="1">
      <c r="A57" s="72" t="s">
        <v>396</v>
      </c>
      <c r="B57" s="80" t="s">
        <v>650</v>
      </c>
      <c r="C57" s="81" t="s">
        <v>651</v>
      </c>
      <c r="D57" s="82" t="s">
        <v>592</v>
      </c>
      <c r="E57" s="107">
        <v>1.2</v>
      </c>
      <c r="F57" s="63"/>
      <c r="G57" s="13">
        <f t="shared" si="0"/>
        <v>0</v>
      </c>
    </row>
    <row r="58" spans="1:7" ht="12.75" customHeight="1">
      <c r="A58" s="72" t="s">
        <v>397</v>
      </c>
      <c r="B58" s="80" t="s">
        <v>652</v>
      </c>
      <c r="C58" s="81" t="s">
        <v>653</v>
      </c>
      <c r="D58" s="82" t="s">
        <v>517</v>
      </c>
      <c r="E58" s="107">
        <v>5</v>
      </c>
      <c r="F58" s="63"/>
      <c r="G58" s="13">
        <f t="shared" si="0"/>
        <v>0</v>
      </c>
    </row>
    <row r="59" spans="1:7" ht="12.75" customHeight="1">
      <c r="A59" s="72" t="s">
        <v>398</v>
      </c>
      <c r="B59" s="80" t="s">
        <v>652</v>
      </c>
      <c r="C59" s="81" t="s">
        <v>653</v>
      </c>
      <c r="D59" s="82" t="s">
        <v>517</v>
      </c>
      <c r="E59" s="107">
        <v>12</v>
      </c>
      <c r="F59" s="63"/>
      <c r="G59" s="13">
        <f t="shared" si="0"/>
        <v>0</v>
      </c>
    </row>
    <row r="60" spans="1:7" ht="12.75" customHeight="1">
      <c r="A60" s="72" t="s">
        <v>400</v>
      </c>
      <c r="B60" s="80" t="s">
        <v>654</v>
      </c>
      <c r="C60" s="81" t="s">
        <v>655</v>
      </c>
      <c r="D60" s="82" t="s">
        <v>517</v>
      </c>
      <c r="E60" s="107">
        <v>4.8</v>
      </c>
      <c r="F60" s="63"/>
      <c r="G60" s="13">
        <f t="shared" si="0"/>
        <v>0</v>
      </c>
    </row>
    <row r="61" spans="1:7" ht="12.75" customHeight="1">
      <c r="A61" s="72" t="s">
        <v>401</v>
      </c>
      <c r="B61" s="80" t="s">
        <v>656</v>
      </c>
      <c r="C61" s="81" t="s">
        <v>657</v>
      </c>
      <c r="D61" s="82" t="s">
        <v>434</v>
      </c>
      <c r="E61" s="107">
        <v>72</v>
      </c>
      <c r="F61" s="63"/>
      <c r="G61" s="13">
        <f t="shared" si="0"/>
        <v>0</v>
      </c>
    </row>
    <row r="62" spans="1:7" ht="12.75" customHeight="1">
      <c r="A62" s="72" t="s">
        <v>402</v>
      </c>
      <c r="B62" s="80" t="s">
        <v>658</v>
      </c>
      <c r="C62" s="81" t="s">
        <v>659</v>
      </c>
      <c r="D62" s="82" t="s">
        <v>517</v>
      </c>
      <c r="E62" s="107">
        <v>106.5</v>
      </c>
      <c r="F62" s="63"/>
      <c r="G62" s="13">
        <f t="shared" si="0"/>
        <v>0</v>
      </c>
    </row>
    <row r="63" spans="1:7" ht="12.75" customHeight="1">
      <c r="A63" s="72" t="s">
        <v>539</v>
      </c>
      <c r="B63" s="80" t="s">
        <v>660</v>
      </c>
      <c r="C63" s="81" t="s">
        <v>661</v>
      </c>
      <c r="D63" s="82" t="s">
        <v>517</v>
      </c>
      <c r="E63" s="107">
        <v>61</v>
      </c>
      <c r="F63" s="63"/>
      <c r="G63" s="13">
        <f t="shared" si="0"/>
        <v>0</v>
      </c>
    </row>
    <row r="64" spans="1:7" ht="12.75" customHeight="1">
      <c r="A64" s="72" t="s">
        <v>540</v>
      </c>
      <c r="B64" s="80" t="s">
        <v>662</v>
      </c>
      <c r="C64" s="81" t="s">
        <v>663</v>
      </c>
      <c r="D64" s="82" t="s">
        <v>517</v>
      </c>
      <c r="E64" s="107">
        <v>10.5</v>
      </c>
      <c r="F64" s="63"/>
      <c r="G64" s="13">
        <f t="shared" si="0"/>
        <v>0</v>
      </c>
    </row>
    <row r="65" spans="1:7" ht="12.75" customHeight="1">
      <c r="A65" s="72" t="s">
        <v>541</v>
      </c>
      <c r="B65" s="80" t="s">
        <v>664</v>
      </c>
      <c r="C65" s="81" t="s">
        <v>665</v>
      </c>
      <c r="D65" s="82" t="s">
        <v>517</v>
      </c>
      <c r="E65" s="107">
        <v>28</v>
      </c>
      <c r="F65" s="63"/>
      <c r="G65" s="13">
        <f t="shared" si="0"/>
        <v>0</v>
      </c>
    </row>
    <row r="66" spans="1:7" ht="12.75" customHeight="1">
      <c r="A66" s="72" t="s">
        <v>542</v>
      </c>
      <c r="B66" s="80" t="s">
        <v>632</v>
      </c>
      <c r="C66" s="81" t="s">
        <v>633</v>
      </c>
      <c r="D66" s="82" t="s">
        <v>566</v>
      </c>
      <c r="E66" s="107">
        <v>210.006831999934</v>
      </c>
      <c r="F66" s="63"/>
      <c r="G66" s="13">
        <f t="shared" si="0"/>
        <v>0</v>
      </c>
    </row>
    <row r="67" spans="1:7" ht="12.75" customHeight="1">
      <c r="A67" s="72" t="s">
        <v>543</v>
      </c>
      <c r="B67" s="80" t="s">
        <v>142</v>
      </c>
      <c r="C67" s="81" t="s">
        <v>143</v>
      </c>
      <c r="D67" s="82" t="s">
        <v>136</v>
      </c>
      <c r="E67" s="107">
        <v>6</v>
      </c>
      <c r="F67" s="63"/>
      <c r="G67" s="13">
        <f t="shared" si="0"/>
        <v>0</v>
      </c>
    </row>
    <row r="68" spans="1:7" ht="12.75" customHeight="1">
      <c r="A68" s="72" t="s">
        <v>544</v>
      </c>
      <c r="B68" s="80" t="s">
        <v>666</v>
      </c>
      <c r="C68" s="81" t="s">
        <v>667</v>
      </c>
      <c r="D68" s="82" t="s">
        <v>566</v>
      </c>
      <c r="E68" s="107">
        <v>29.3123999999872</v>
      </c>
      <c r="F68" s="63"/>
      <c r="G68" s="13">
        <f t="shared" si="0"/>
        <v>0</v>
      </c>
    </row>
    <row r="69" spans="1:7" ht="12.75" customHeight="1">
      <c r="A69" s="72" t="s">
        <v>545</v>
      </c>
      <c r="B69" s="80" t="s">
        <v>668</v>
      </c>
      <c r="C69" s="81" t="s">
        <v>669</v>
      </c>
      <c r="D69" s="82" t="s">
        <v>566</v>
      </c>
      <c r="E69" s="107">
        <v>29.3123999999872</v>
      </c>
      <c r="F69" s="63"/>
      <c r="G69" s="13">
        <f t="shared" si="0"/>
        <v>0</v>
      </c>
    </row>
    <row r="70" spans="1:7" ht="12.75" customHeight="1">
      <c r="A70" s="72" t="s">
        <v>546</v>
      </c>
      <c r="B70" s="80" t="s">
        <v>670</v>
      </c>
      <c r="C70" s="81" t="s">
        <v>671</v>
      </c>
      <c r="D70" s="82" t="s">
        <v>566</v>
      </c>
      <c r="E70" s="107">
        <v>29.3123999999872</v>
      </c>
      <c r="F70" s="63"/>
      <c r="G70" s="13">
        <f t="shared" si="0"/>
        <v>0</v>
      </c>
    </row>
    <row r="71" spans="1:7" ht="12.75" customHeight="1">
      <c r="A71" s="72" t="s">
        <v>547</v>
      </c>
      <c r="B71" s="80" t="s">
        <v>672</v>
      </c>
      <c r="C71" s="81" t="s">
        <v>673</v>
      </c>
      <c r="D71" s="82" t="s">
        <v>566</v>
      </c>
      <c r="E71" s="107">
        <v>29.3123999999872</v>
      </c>
      <c r="F71" s="63"/>
      <c r="G71" s="13">
        <f t="shared" si="0"/>
        <v>0</v>
      </c>
    </row>
    <row r="72" spans="1:7" ht="12.75" customHeight="1">
      <c r="A72" s="72" t="s">
        <v>548</v>
      </c>
      <c r="B72" s="80" t="s">
        <v>674</v>
      </c>
      <c r="C72" s="81" t="s">
        <v>675</v>
      </c>
      <c r="D72" s="82" t="s">
        <v>566</v>
      </c>
      <c r="E72" s="107">
        <v>29.3123999999872</v>
      </c>
      <c r="F72" s="63"/>
      <c r="G72" s="13">
        <f t="shared" si="0"/>
        <v>0</v>
      </c>
    </row>
    <row r="73" spans="1:7" ht="12.75" customHeight="1">
      <c r="A73" s="72" t="s">
        <v>549</v>
      </c>
      <c r="B73" s="80" t="s">
        <v>676</v>
      </c>
      <c r="C73" s="81" t="s">
        <v>677</v>
      </c>
      <c r="D73" s="82" t="s">
        <v>566</v>
      </c>
      <c r="E73" s="107">
        <v>29.3123999999872</v>
      </c>
      <c r="F73" s="63"/>
      <c r="G73" s="13">
        <f t="shared" si="0"/>
        <v>0</v>
      </c>
    </row>
    <row r="74" spans="1:7" ht="12.75" customHeight="1">
      <c r="A74" s="72" t="s">
        <v>886</v>
      </c>
      <c r="B74" s="80" t="s">
        <v>678</v>
      </c>
      <c r="C74" s="81" t="s">
        <v>679</v>
      </c>
      <c r="D74" s="82" t="s">
        <v>566</v>
      </c>
      <c r="E74" s="107">
        <v>29.3123999999872</v>
      </c>
      <c r="F74" s="63"/>
      <c r="G74" s="13">
        <f t="shared" si="0"/>
        <v>0</v>
      </c>
    </row>
    <row r="75" spans="1:7" ht="12.75" customHeight="1">
      <c r="A75" s="72" t="s">
        <v>887</v>
      </c>
      <c r="B75" s="80" t="s">
        <v>173</v>
      </c>
      <c r="C75" s="81" t="s">
        <v>174</v>
      </c>
      <c r="D75" s="82" t="s">
        <v>517</v>
      </c>
      <c r="E75" s="107">
        <v>80</v>
      </c>
      <c r="F75" s="63"/>
      <c r="G75" s="13">
        <f t="shared" si="0"/>
        <v>0</v>
      </c>
    </row>
    <row r="76" spans="1:7" ht="12.75" customHeight="1">
      <c r="A76" s="72" t="s">
        <v>888</v>
      </c>
      <c r="B76" s="80" t="s">
        <v>644</v>
      </c>
      <c r="C76" s="81" t="s">
        <v>175</v>
      </c>
      <c r="D76" s="82" t="s">
        <v>592</v>
      </c>
      <c r="E76" s="107">
        <v>2.14</v>
      </c>
      <c r="F76" s="63"/>
      <c r="G76" s="13">
        <f t="shared" si="0"/>
        <v>0</v>
      </c>
    </row>
    <row r="77" spans="1:7" ht="12.75" customHeight="1">
      <c r="A77" s="72" t="s">
        <v>889</v>
      </c>
      <c r="B77" s="80" t="s">
        <v>176</v>
      </c>
      <c r="C77" s="81" t="s">
        <v>177</v>
      </c>
      <c r="D77" s="82" t="s">
        <v>517</v>
      </c>
      <c r="E77" s="107">
        <v>79</v>
      </c>
      <c r="F77" s="63"/>
      <c r="G77" s="13">
        <f t="shared" si="0"/>
        <v>0</v>
      </c>
    </row>
    <row r="78" spans="1:7" ht="12.75" customHeight="1">
      <c r="A78" s="72" t="s">
        <v>891</v>
      </c>
      <c r="B78" s="80" t="s">
        <v>178</v>
      </c>
      <c r="C78" s="81" t="s">
        <v>179</v>
      </c>
      <c r="D78" s="82" t="s">
        <v>517</v>
      </c>
      <c r="E78" s="107">
        <v>39.5</v>
      </c>
      <c r="F78" s="63"/>
      <c r="G78" s="13">
        <f t="shared" si="0"/>
        <v>0</v>
      </c>
    </row>
    <row r="79" spans="1:7" ht="12.75" customHeight="1">
      <c r="A79" s="72">
        <v>27</v>
      </c>
      <c r="B79" s="80" t="s">
        <v>180</v>
      </c>
      <c r="C79" s="81" t="s">
        <v>181</v>
      </c>
      <c r="D79" s="82" t="s">
        <v>585</v>
      </c>
      <c r="E79" s="107">
        <v>2</v>
      </c>
      <c r="F79" s="63"/>
      <c r="G79" s="13">
        <f t="shared" si="0"/>
        <v>0</v>
      </c>
    </row>
    <row r="80" spans="1:7" ht="12.75" customHeight="1">
      <c r="A80" s="72" t="s">
        <v>893</v>
      </c>
      <c r="B80" s="80" t="s">
        <v>180</v>
      </c>
      <c r="C80" s="81" t="s">
        <v>181</v>
      </c>
      <c r="D80" s="82" t="s">
        <v>585</v>
      </c>
      <c r="E80" s="107">
        <v>3</v>
      </c>
      <c r="F80" s="63"/>
      <c r="G80" s="13">
        <f t="shared" si="0"/>
        <v>0</v>
      </c>
    </row>
    <row r="81" spans="1:7" ht="12.75" customHeight="1">
      <c r="A81" s="72" t="s">
        <v>894</v>
      </c>
      <c r="B81" s="80" t="s">
        <v>182</v>
      </c>
      <c r="C81" s="81" t="s">
        <v>183</v>
      </c>
      <c r="D81" s="82" t="s">
        <v>517</v>
      </c>
      <c r="E81" s="107">
        <v>5</v>
      </c>
      <c r="F81" s="63"/>
      <c r="G81" s="13">
        <f t="shared" si="0"/>
        <v>0</v>
      </c>
    </row>
    <row r="82" spans="1:7" ht="12.75" customHeight="1">
      <c r="A82" s="72" t="s">
        <v>895</v>
      </c>
      <c r="B82" s="80" t="s">
        <v>184</v>
      </c>
      <c r="C82" s="81" t="s">
        <v>185</v>
      </c>
      <c r="D82" s="82" t="s">
        <v>517</v>
      </c>
      <c r="E82" s="107">
        <v>7.2</v>
      </c>
      <c r="F82" s="63"/>
      <c r="G82" s="13">
        <f t="shared" si="0"/>
        <v>0</v>
      </c>
    </row>
    <row r="83" spans="1:7" ht="12.75" customHeight="1">
      <c r="A83" s="72" t="s">
        <v>926</v>
      </c>
      <c r="B83" s="80" t="s">
        <v>186</v>
      </c>
      <c r="C83" s="81" t="s">
        <v>187</v>
      </c>
      <c r="D83" s="82" t="s">
        <v>517</v>
      </c>
      <c r="E83" s="107">
        <v>54.25</v>
      </c>
      <c r="F83" s="63"/>
      <c r="G83" s="13">
        <f t="shared" si="0"/>
        <v>0</v>
      </c>
    </row>
    <row r="84" spans="2:6" ht="12.75" customHeight="1">
      <c r="B84" s="330" t="s">
        <v>188</v>
      </c>
      <c r="C84" s="299" t="s">
        <v>189</v>
      </c>
      <c r="D84" s="82"/>
      <c r="E84" s="107"/>
      <c r="F84" s="63"/>
    </row>
    <row r="85" spans="1:7" ht="12.75" customHeight="1">
      <c r="A85" s="72" t="s">
        <v>389</v>
      </c>
      <c r="B85" s="80" t="s">
        <v>190</v>
      </c>
      <c r="C85" s="81" t="s">
        <v>191</v>
      </c>
      <c r="D85" s="82" t="s">
        <v>517</v>
      </c>
      <c r="E85" s="107">
        <v>11.9</v>
      </c>
      <c r="F85" s="63"/>
      <c r="G85" s="13">
        <f t="shared" si="0"/>
        <v>0</v>
      </c>
    </row>
    <row r="86" spans="2:6" ht="12.75" customHeight="1">
      <c r="B86" s="330" t="s">
        <v>192</v>
      </c>
      <c r="C86" s="299" t="s">
        <v>193</v>
      </c>
      <c r="D86" s="82"/>
      <c r="E86" s="107"/>
      <c r="F86" s="63"/>
    </row>
    <row r="87" spans="1:7" ht="12.75" customHeight="1">
      <c r="A87" s="72" t="s">
        <v>389</v>
      </c>
      <c r="B87" s="80" t="s">
        <v>194</v>
      </c>
      <c r="C87" s="81" t="s">
        <v>195</v>
      </c>
      <c r="D87" s="82" t="s">
        <v>788</v>
      </c>
      <c r="E87" s="107">
        <v>9</v>
      </c>
      <c r="F87" s="63"/>
      <c r="G87" s="13">
        <f t="shared" si="0"/>
        <v>0</v>
      </c>
    </row>
    <row r="88" spans="1:7" ht="12.75" customHeight="1">
      <c r="A88" s="72" t="s">
        <v>391</v>
      </c>
      <c r="B88" s="80" t="s">
        <v>196</v>
      </c>
      <c r="C88" s="81" t="s">
        <v>197</v>
      </c>
      <c r="D88" s="82" t="s">
        <v>788</v>
      </c>
      <c r="E88" s="107">
        <v>11</v>
      </c>
      <c r="F88" s="63"/>
      <c r="G88" s="13">
        <f t="shared" si="0"/>
        <v>0</v>
      </c>
    </row>
    <row r="89" spans="1:7" ht="12.75" customHeight="1">
      <c r="A89" s="72" t="s">
        <v>392</v>
      </c>
      <c r="B89" s="80" t="s">
        <v>198</v>
      </c>
      <c r="C89" s="81" t="s">
        <v>199</v>
      </c>
      <c r="D89" s="82" t="s">
        <v>788</v>
      </c>
      <c r="E89" s="107">
        <v>4</v>
      </c>
      <c r="F89" s="63"/>
      <c r="G89" s="13">
        <f t="shared" si="0"/>
        <v>0</v>
      </c>
    </row>
    <row r="90" spans="1:7" ht="12.75" customHeight="1">
      <c r="A90" s="72" t="s">
        <v>393</v>
      </c>
      <c r="B90" s="80" t="s">
        <v>200</v>
      </c>
      <c r="C90" s="81" t="s">
        <v>201</v>
      </c>
      <c r="D90" s="82" t="s">
        <v>788</v>
      </c>
      <c r="E90" s="107">
        <v>1</v>
      </c>
      <c r="F90" s="63"/>
      <c r="G90" s="13">
        <f t="shared" si="0"/>
        <v>0</v>
      </c>
    </row>
    <row r="91" spans="1:7" ht="12.75" customHeight="1">
      <c r="A91" s="72" t="s">
        <v>396</v>
      </c>
      <c r="B91" s="80" t="s">
        <v>202</v>
      </c>
      <c r="C91" s="81" t="s">
        <v>203</v>
      </c>
      <c r="D91" s="82" t="s">
        <v>788</v>
      </c>
      <c r="E91" s="107">
        <v>15</v>
      </c>
      <c r="F91" s="63"/>
      <c r="G91" s="13">
        <f t="shared" si="0"/>
        <v>0</v>
      </c>
    </row>
    <row r="92" spans="1:7" ht="12.75" customHeight="1">
      <c r="A92" s="72" t="s">
        <v>397</v>
      </c>
      <c r="B92" s="80" t="s">
        <v>164</v>
      </c>
      <c r="C92" s="81" t="str">
        <f>CONCATENATE(B86," ",C86)</f>
        <v>720 Zdravotechnická instalace</v>
      </c>
      <c r="D92" s="82"/>
      <c r="E92" s="107"/>
      <c r="F92" s="63"/>
      <c r="G92" s="13">
        <f t="shared" si="0"/>
        <v>0</v>
      </c>
    </row>
    <row r="93" spans="2:6" ht="12.75" customHeight="1">
      <c r="B93" s="330" t="s">
        <v>204</v>
      </c>
      <c r="C93" s="299" t="s">
        <v>205</v>
      </c>
      <c r="D93" s="82"/>
      <c r="E93" s="107"/>
      <c r="F93" s="63"/>
    </row>
    <row r="94" spans="1:7" ht="12.75" customHeight="1">
      <c r="A94" s="72" t="s">
        <v>389</v>
      </c>
      <c r="B94" s="80" t="s">
        <v>206</v>
      </c>
      <c r="C94" s="81" t="s">
        <v>207</v>
      </c>
      <c r="D94" s="82" t="s">
        <v>434</v>
      </c>
      <c r="E94" s="107">
        <v>81.5</v>
      </c>
      <c r="F94" s="63"/>
      <c r="G94" s="13">
        <f t="shared" si="0"/>
        <v>0</v>
      </c>
    </row>
    <row r="95" spans="1:7" ht="12.75" customHeight="1">
      <c r="A95" s="72" t="s">
        <v>391</v>
      </c>
      <c r="B95" s="80" t="s">
        <v>164</v>
      </c>
      <c r="C95" s="81" t="str">
        <f>CONCATENATE(B93," ",C93)</f>
        <v>721 Vnitřní kanalizace</v>
      </c>
      <c r="D95" s="82"/>
      <c r="E95" s="107"/>
      <c r="F95" s="63"/>
      <c r="G95" s="13">
        <f t="shared" si="0"/>
        <v>0</v>
      </c>
    </row>
    <row r="96" spans="2:6" ht="12.75" customHeight="1">
      <c r="B96" s="330" t="s">
        <v>208</v>
      </c>
      <c r="C96" s="299" t="s">
        <v>209</v>
      </c>
      <c r="D96" s="82"/>
      <c r="E96" s="107"/>
      <c r="F96" s="63"/>
    </row>
    <row r="97" spans="1:7" ht="12.75" customHeight="1">
      <c r="A97" s="72" t="s">
        <v>389</v>
      </c>
      <c r="B97" s="80" t="s">
        <v>210</v>
      </c>
      <c r="C97" s="81" t="s">
        <v>211</v>
      </c>
      <c r="D97" s="82" t="s">
        <v>434</v>
      </c>
      <c r="E97" s="107">
        <v>49</v>
      </c>
      <c r="F97" s="63"/>
      <c r="G97" s="13">
        <f t="shared" si="0"/>
        <v>0</v>
      </c>
    </row>
    <row r="98" spans="2:6" ht="12.75" customHeight="1">
      <c r="B98" s="101" t="s">
        <v>567</v>
      </c>
      <c r="C98" s="102" t="s">
        <v>568</v>
      </c>
      <c r="D98" s="82"/>
      <c r="E98" s="107"/>
      <c r="F98" s="63"/>
    </row>
    <row r="99" spans="1:7" ht="12.75" customHeight="1">
      <c r="A99" s="72" t="s">
        <v>389</v>
      </c>
      <c r="B99" s="80" t="s">
        <v>680</v>
      </c>
      <c r="C99" s="81" t="s">
        <v>681</v>
      </c>
      <c r="D99" s="82" t="s">
        <v>517</v>
      </c>
      <c r="E99" s="107">
        <v>42.9</v>
      </c>
      <c r="F99" s="63"/>
      <c r="G99" s="13">
        <f t="shared" si="0"/>
        <v>0</v>
      </c>
    </row>
    <row r="100" spans="1:7" ht="12.75" customHeight="1">
      <c r="A100" s="72" t="s">
        <v>391</v>
      </c>
      <c r="B100" s="80" t="s">
        <v>682</v>
      </c>
      <c r="C100" s="81" t="s">
        <v>683</v>
      </c>
      <c r="D100" s="82" t="s">
        <v>517</v>
      </c>
      <c r="E100" s="107">
        <v>50.9</v>
      </c>
      <c r="F100" s="63"/>
      <c r="G100" s="13">
        <f t="shared" si="0"/>
        <v>0</v>
      </c>
    </row>
    <row r="101" spans="1:7" ht="12.75" customHeight="1">
      <c r="A101" s="72" t="s">
        <v>392</v>
      </c>
      <c r="B101" s="80" t="s">
        <v>212</v>
      </c>
      <c r="C101" s="81" t="s">
        <v>213</v>
      </c>
      <c r="D101" s="82" t="s">
        <v>517</v>
      </c>
      <c r="E101" s="107">
        <v>49</v>
      </c>
      <c r="F101" s="63"/>
      <c r="G101" s="13">
        <f t="shared" si="0"/>
        <v>0</v>
      </c>
    </row>
    <row r="102" spans="1:7" ht="12.75" customHeight="1">
      <c r="A102" s="72" t="s">
        <v>393</v>
      </c>
      <c r="B102" s="80" t="s">
        <v>579</v>
      </c>
      <c r="C102" s="81" t="s">
        <v>580</v>
      </c>
      <c r="D102" s="82" t="s">
        <v>566</v>
      </c>
      <c r="E102" s="107">
        <v>0.96</v>
      </c>
      <c r="F102" s="95"/>
      <c r="G102" s="13">
        <f t="shared" si="0"/>
        <v>0</v>
      </c>
    </row>
    <row r="103" spans="2:6" ht="12.75" customHeight="1">
      <c r="B103" s="101" t="s">
        <v>684</v>
      </c>
      <c r="C103" s="102" t="s">
        <v>685</v>
      </c>
      <c r="D103" s="106"/>
      <c r="E103" s="107"/>
      <c r="F103" s="63"/>
    </row>
    <row r="104" spans="1:7" ht="12.75" customHeight="1">
      <c r="A104" s="72" t="s">
        <v>389</v>
      </c>
      <c r="B104" s="293" t="s">
        <v>214</v>
      </c>
      <c r="C104" s="292" t="s">
        <v>215</v>
      </c>
      <c r="D104" s="106" t="s">
        <v>390</v>
      </c>
      <c r="E104" s="107">
        <v>22</v>
      </c>
      <c r="F104" s="63"/>
      <c r="G104" s="13">
        <f t="shared" si="0"/>
        <v>0</v>
      </c>
    </row>
    <row r="105" spans="1:7" ht="12.75" customHeight="1">
      <c r="A105" s="72" t="s">
        <v>391</v>
      </c>
      <c r="B105" s="293" t="s">
        <v>693</v>
      </c>
      <c r="C105" s="292" t="s">
        <v>216</v>
      </c>
      <c r="D105" s="106" t="s">
        <v>585</v>
      </c>
      <c r="E105" s="107">
        <v>3</v>
      </c>
      <c r="F105" s="63"/>
      <c r="G105" s="13">
        <f t="shared" si="0"/>
        <v>0</v>
      </c>
    </row>
    <row r="106" spans="1:7" ht="12.75" customHeight="1">
      <c r="A106" s="72" t="s">
        <v>392</v>
      </c>
      <c r="B106" s="293" t="s">
        <v>694</v>
      </c>
      <c r="C106" s="292" t="s">
        <v>217</v>
      </c>
      <c r="D106" s="106" t="s">
        <v>585</v>
      </c>
      <c r="E106" s="107">
        <v>4</v>
      </c>
      <c r="F106" s="63"/>
      <c r="G106" s="13">
        <f t="shared" si="0"/>
        <v>0</v>
      </c>
    </row>
    <row r="107" spans="1:7" ht="12.75" customHeight="1">
      <c r="A107" s="72" t="s">
        <v>393</v>
      </c>
      <c r="B107" s="80" t="s">
        <v>686</v>
      </c>
      <c r="C107" s="81" t="s">
        <v>687</v>
      </c>
      <c r="D107" s="82" t="s">
        <v>585</v>
      </c>
      <c r="E107" s="107">
        <v>15</v>
      </c>
      <c r="F107" s="63"/>
      <c r="G107" s="13">
        <f t="shared" si="0"/>
        <v>0</v>
      </c>
    </row>
    <row r="108" spans="1:7" ht="12.75" customHeight="1">
      <c r="A108" s="72" t="s">
        <v>396</v>
      </c>
      <c r="B108" s="80" t="s">
        <v>688</v>
      </c>
      <c r="C108" s="81" t="s">
        <v>75</v>
      </c>
      <c r="D108" s="82" t="s">
        <v>585</v>
      </c>
      <c r="E108" s="107">
        <v>8</v>
      </c>
      <c r="F108" s="63"/>
      <c r="G108" s="13">
        <f t="shared" si="0"/>
        <v>0</v>
      </c>
    </row>
    <row r="109" spans="1:7" ht="12.75" customHeight="1">
      <c r="A109" s="72" t="s">
        <v>397</v>
      </c>
      <c r="B109" s="80" t="s">
        <v>689</v>
      </c>
      <c r="C109" s="81" t="s">
        <v>690</v>
      </c>
      <c r="D109" s="82" t="s">
        <v>585</v>
      </c>
      <c r="E109" s="107">
        <v>8</v>
      </c>
      <c r="F109" s="63"/>
      <c r="G109" s="13">
        <f t="shared" si="0"/>
        <v>0</v>
      </c>
    </row>
    <row r="110" spans="1:7" ht="12.75" customHeight="1">
      <c r="A110" s="72" t="s">
        <v>398</v>
      </c>
      <c r="B110" s="80" t="s">
        <v>689</v>
      </c>
      <c r="C110" s="81" t="s">
        <v>690</v>
      </c>
      <c r="D110" s="82" t="s">
        <v>585</v>
      </c>
      <c r="E110" s="107">
        <v>3</v>
      </c>
      <c r="F110" s="63"/>
      <c r="G110" s="13">
        <f t="shared" si="0"/>
        <v>0</v>
      </c>
    </row>
    <row r="111" spans="1:7" ht="12.75" customHeight="1">
      <c r="A111" s="72" t="s">
        <v>400</v>
      </c>
      <c r="B111" s="80" t="s">
        <v>691</v>
      </c>
      <c r="C111" s="81" t="s">
        <v>692</v>
      </c>
      <c r="D111" s="82" t="s">
        <v>434</v>
      </c>
      <c r="E111" s="107">
        <v>46.8</v>
      </c>
      <c r="F111" s="63"/>
      <c r="G111" s="13">
        <f t="shared" si="0"/>
        <v>0</v>
      </c>
    </row>
    <row r="112" spans="1:7" ht="12.75" customHeight="1">
      <c r="A112" s="72" t="s">
        <v>401</v>
      </c>
      <c r="B112" s="80" t="s">
        <v>693</v>
      </c>
      <c r="C112" s="81" t="s">
        <v>72</v>
      </c>
      <c r="D112" s="82" t="s">
        <v>585</v>
      </c>
      <c r="E112" s="107">
        <v>3</v>
      </c>
      <c r="F112" s="63"/>
      <c r="G112" s="13">
        <f t="shared" si="0"/>
        <v>0</v>
      </c>
    </row>
    <row r="113" spans="1:7" ht="12.75" customHeight="1">
      <c r="A113" s="72" t="s">
        <v>402</v>
      </c>
      <c r="B113" s="80" t="s">
        <v>694</v>
      </c>
      <c r="C113" s="81" t="s">
        <v>73</v>
      </c>
      <c r="D113" s="82" t="s">
        <v>585</v>
      </c>
      <c r="E113" s="107">
        <v>13</v>
      </c>
      <c r="F113" s="63"/>
      <c r="G113" s="13">
        <f t="shared" si="0"/>
        <v>0</v>
      </c>
    </row>
    <row r="114" spans="1:8" ht="12.75" customHeight="1">
      <c r="A114" s="72" t="s">
        <v>539</v>
      </c>
      <c r="B114" s="80" t="s">
        <v>695</v>
      </c>
      <c r="C114" s="81" t="s">
        <v>74</v>
      </c>
      <c r="D114" s="82" t="s">
        <v>585</v>
      </c>
      <c r="E114" s="107">
        <v>8</v>
      </c>
      <c r="F114" s="63"/>
      <c r="G114" s="13">
        <f t="shared" si="0"/>
        <v>0</v>
      </c>
      <c r="H114" s="72" t="s">
        <v>17</v>
      </c>
    </row>
    <row r="115" spans="1:7" ht="12.75" customHeight="1">
      <c r="A115" s="72" t="s">
        <v>540</v>
      </c>
      <c r="B115" s="80" t="s">
        <v>696</v>
      </c>
      <c r="C115" s="81" t="s">
        <v>697</v>
      </c>
      <c r="D115" s="82" t="s">
        <v>585</v>
      </c>
      <c r="E115" s="107">
        <v>3</v>
      </c>
      <c r="F115" s="63"/>
      <c r="G115" s="13">
        <f t="shared" si="0"/>
        <v>0</v>
      </c>
    </row>
    <row r="116" spans="1:7" ht="12.75" customHeight="1">
      <c r="A116" s="72" t="s">
        <v>541</v>
      </c>
      <c r="B116" s="80" t="s">
        <v>698</v>
      </c>
      <c r="C116" s="81" t="s">
        <v>699</v>
      </c>
      <c r="D116" s="82" t="s">
        <v>585</v>
      </c>
      <c r="E116" s="107">
        <v>8</v>
      </c>
      <c r="F116" s="63"/>
      <c r="G116" s="13">
        <f t="shared" si="0"/>
        <v>0</v>
      </c>
    </row>
    <row r="117" spans="1:7" ht="12.75" customHeight="1">
      <c r="A117" s="72" t="s">
        <v>542</v>
      </c>
      <c r="B117" s="80" t="s">
        <v>700</v>
      </c>
      <c r="C117" s="81" t="s">
        <v>701</v>
      </c>
      <c r="D117" s="82" t="s">
        <v>434</v>
      </c>
      <c r="E117" s="107">
        <v>46.8</v>
      </c>
      <c r="F117" s="63"/>
      <c r="G117" s="13">
        <f t="shared" si="0"/>
        <v>0</v>
      </c>
    </row>
    <row r="118" spans="2:6" ht="12.75" customHeight="1">
      <c r="B118" s="101" t="s">
        <v>702</v>
      </c>
      <c r="C118" s="102" t="s">
        <v>703</v>
      </c>
      <c r="D118" s="106"/>
      <c r="E118" s="107"/>
      <c r="F118" s="63"/>
    </row>
    <row r="119" spans="1:7" ht="12.75" customHeight="1">
      <c r="A119" s="72" t="s">
        <v>389</v>
      </c>
      <c r="B119" s="80" t="s">
        <v>704</v>
      </c>
      <c r="C119" s="81" t="s">
        <v>76</v>
      </c>
      <c r="D119" s="82" t="s">
        <v>585</v>
      </c>
      <c r="E119" s="107">
        <v>12</v>
      </c>
      <c r="F119" s="63"/>
      <c r="G119" s="13">
        <f t="shared" si="0"/>
        <v>0</v>
      </c>
    </row>
    <row r="120" spans="1:7" ht="12.75" customHeight="1">
      <c r="A120" s="72" t="s">
        <v>391</v>
      </c>
      <c r="B120" s="80" t="s">
        <v>705</v>
      </c>
      <c r="C120" s="81" t="s">
        <v>706</v>
      </c>
      <c r="D120" s="82" t="s">
        <v>707</v>
      </c>
      <c r="E120" s="107">
        <v>300</v>
      </c>
      <c r="F120" s="63"/>
      <c r="G120" s="13">
        <f t="shared" si="0"/>
        <v>0</v>
      </c>
    </row>
    <row r="121" spans="1:7" ht="12.75" customHeight="1">
      <c r="A121" s="72" t="s">
        <v>392</v>
      </c>
      <c r="B121" s="80" t="s">
        <v>708</v>
      </c>
      <c r="C121" s="81" t="s">
        <v>77</v>
      </c>
      <c r="D121" s="82" t="s">
        <v>585</v>
      </c>
      <c r="E121" s="107">
        <v>13</v>
      </c>
      <c r="F121" s="63"/>
      <c r="G121" s="13">
        <f t="shared" si="0"/>
        <v>0</v>
      </c>
    </row>
    <row r="122" spans="2:6" ht="12.75" customHeight="1">
      <c r="B122" s="330" t="s">
        <v>218</v>
      </c>
      <c r="C122" s="299" t="s">
        <v>219</v>
      </c>
      <c r="D122" s="82"/>
      <c r="E122" s="107"/>
      <c r="F122" s="63"/>
    </row>
    <row r="123" spans="1:7" ht="12.75" customHeight="1">
      <c r="A123" s="72" t="s">
        <v>389</v>
      </c>
      <c r="B123" s="80" t="s">
        <v>220</v>
      </c>
      <c r="C123" s="81" t="s">
        <v>221</v>
      </c>
      <c r="D123" s="82" t="s">
        <v>585</v>
      </c>
      <c r="E123" s="107">
        <v>2</v>
      </c>
      <c r="F123" s="63"/>
      <c r="G123" s="13">
        <f aca="true" t="shared" si="1" ref="G123:G133">F123*E123</f>
        <v>0</v>
      </c>
    </row>
    <row r="124" spans="1:7" ht="12.75" customHeight="1">
      <c r="A124" s="72" t="s">
        <v>391</v>
      </c>
      <c r="B124" s="80" t="s">
        <v>222</v>
      </c>
      <c r="C124" s="81" t="s">
        <v>223</v>
      </c>
      <c r="D124" s="82" t="s">
        <v>585</v>
      </c>
      <c r="E124" s="107">
        <v>2</v>
      </c>
      <c r="F124" s="63"/>
      <c r="G124" s="13">
        <f t="shared" si="1"/>
        <v>0</v>
      </c>
    </row>
    <row r="125" spans="1:7" ht="12.75" customHeight="1">
      <c r="A125" s="72" t="s">
        <v>392</v>
      </c>
      <c r="B125" s="80" t="s">
        <v>224</v>
      </c>
      <c r="C125" s="81" t="s">
        <v>225</v>
      </c>
      <c r="D125" s="82" t="s">
        <v>585</v>
      </c>
      <c r="E125" s="107">
        <v>2</v>
      </c>
      <c r="F125" s="63"/>
      <c r="G125" s="13">
        <f t="shared" si="1"/>
        <v>0</v>
      </c>
    </row>
    <row r="126" spans="1:7" ht="12.75" customHeight="1">
      <c r="A126" s="72" t="s">
        <v>393</v>
      </c>
      <c r="B126" s="80" t="s">
        <v>226</v>
      </c>
      <c r="C126" s="81" t="s">
        <v>227</v>
      </c>
      <c r="D126" s="82" t="s">
        <v>585</v>
      </c>
      <c r="E126" s="107">
        <v>1</v>
      </c>
      <c r="F126" s="63"/>
      <c r="G126" s="13">
        <f t="shared" si="1"/>
        <v>0</v>
      </c>
    </row>
    <row r="127" spans="1:7" ht="12.75" customHeight="1">
      <c r="A127" s="72" t="s">
        <v>396</v>
      </c>
      <c r="B127" s="80" t="s">
        <v>228</v>
      </c>
      <c r="C127" s="81" t="s">
        <v>229</v>
      </c>
      <c r="D127" s="82" t="s">
        <v>585</v>
      </c>
      <c r="E127" s="107">
        <v>1</v>
      </c>
      <c r="F127" s="63"/>
      <c r="G127" s="13">
        <f t="shared" si="1"/>
        <v>0</v>
      </c>
    </row>
    <row r="128" spans="2:6" ht="12.75" customHeight="1">
      <c r="B128" s="101" t="s">
        <v>709</v>
      </c>
      <c r="C128" s="102" t="s">
        <v>710</v>
      </c>
      <c r="D128" s="106"/>
      <c r="E128" s="107"/>
      <c r="F128" s="63"/>
    </row>
    <row r="129" spans="1:7" ht="12.75" customHeight="1">
      <c r="A129" s="72" t="s">
        <v>389</v>
      </c>
      <c r="B129" s="293" t="s">
        <v>230</v>
      </c>
      <c r="C129" s="292" t="s">
        <v>231</v>
      </c>
      <c r="D129" s="106" t="s">
        <v>434</v>
      </c>
      <c r="E129" s="107">
        <v>41</v>
      </c>
      <c r="F129" s="63"/>
      <c r="G129" s="13">
        <f t="shared" si="1"/>
        <v>0</v>
      </c>
    </row>
    <row r="130" spans="1:7" ht="12.75" customHeight="1">
      <c r="A130" s="72" t="s">
        <v>391</v>
      </c>
      <c r="B130" s="293" t="s">
        <v>232</v>
      </c>
      <c r="C130" s="292" t="s">
        <v>233</v>
      </c>
      <c r="D130" s="106" t="s">
        <v>517</v>
      </c>
      <c r="E130" s="107">
        <v>39.5</v>
      </c>
      <c r="F130" s="63"/>
      <c r="G130" s="13">
        <f t="shared" si="1"/>
        <v>0</v>
      </c>
    </row>
    <row r="131" spans="1:7" ht="12.75" customHeight="1">
      <c r="A131" s="72" t="s">
        <v>392</v>
      </c>
      <c r="B131" s="293" t="s">
        <v>234</v>
      </c>
      <c r="C131" s="292" t="s">
        <v>235</v>
      </c>
      <c r="D131" s="106" t="s">
        <v>517</v>
      </c>
      <c r="E131" s="107">
        <v>80</v>
      </c>
      <c r="F131" s="63"/>
      <c r="G131" s="13">
        <f t="shared" si="1"/>
        <v>0</v>
      </c>
    </row>
    <row r="132" spans="1:7" ht="12.75" customHeight="1">
      <c r="A132" s="72" t="s">
        <v>393</v>
      </c>
      <c r="B132" s="293" t="s">
        <v>236</v>
      </c>
      <c r="C132" s="292" t="s">
        <v>237</v>
      </c>
      <c r="D132" s="106" t="s">
        <v>517</v>
      </c>
      <c r="E132" s="107">
        <v>41.5</v>
      </c>
      <c r="F132" s="63"/>
      <c r="G132" s="13">
        <f t="shared" si="1"/>
        <v>0</v>
      </c>
    </row>
    <row r="133" spans="1:7" ht="12.75" customHeight="1">
      <c r="A133" s="72" t="s">
        <v>396</v>
      </c>
      <c r="B133" s="293" t="s">
        <v>238</v>
      </c>
      <c r="C133" s="292" t="s">
        <v>239</v>
      </c>
      <c r="D133" s="106" t="s">
        <v>517</v>
      </c>
      <c r="E133" s="107">
        <v>84</v>
      </c>
      <c r="F133" s="63"/>
      <c r="G133" s="13">
        <f t="shared" si="1"/>
        <v>0</v>
      </c>
    </row>
    <row r="134" spans="1:7" ht="12.75" customHeight="1">
      <c r="A134" s="72" t="s">
        <v>397</v>
      </c>
      <c r="B134" s="80" t="s">
        <v>711</v>
      </c>
      <c r="C134" s="81" t="s">
        <v>712</v>
      </c>
      <c r="D134" s="82" t="s">
        <v>517</v>
      </c>
      <c r="E134" s="107">
        <v>24.5</v>
      </c>
      <c r="F134" s="63"/>
      <c r="G134" s="63">
        <f aca="true" t="shared" si="2" ref="G134:G145">E134*F134</f>
        <v>0</v>
      </c>
    </row>
    <row r="135" spans="1:7" ht="12.75" customHeight="1">
      <c r="A135" s="72" t="s">
        <v>398</v>
      </c>
      <c r="B135" s="80" t="s">
        <v>713</v>
      </c>
      <c r="C135" s="81" t="s">
        <v>714</v>
      </c>
      <c r="D135" s="82" t="s">
        <v>517</v>
      </c>
      <c r="E135" s="107">
        <v>24.5</v>
      </c>
      <c r="F135" s="63"/>
      <c r="G135" s="63">
        <f t="shared" si="2"/>
        <v>0</v>
      </c>
    </row>
    <row r="136" spans="1:7" ht="12.75" customHeight="1">
      <c r="A136" s="72" t="s">
        <v>400</v>
      </c>
      <c r="B136" s="80" t="s">
        <v>715</v>
      </c>
      <c r="C136" s="81" t="s">
        <v>716</v>
      </c>
      <c r="D136" s="82" t="s">
        <v>434</v>
      </c>
      <c r="E136" s="107">
        <v>12.5</v>
      </c>
      <c r="F136" s="63"/>
      <c r="G136" s="63">
        <f t="shared" si="2"/>
        <v>0</v>
      </c>
    </row>
    <row r="137" spans="1:7" ht="12.75" customHeight="1">
      <c r="A137" s="72" t="s">
        <v>401</v>
      </c>
      <c r="B137" s="80" t="s">
        <v>717</v>
      </c>
      <c r="C137" s="81" t="s">
        <v>718</v>
      </c>
      <c r="D137" s="82" t="s">
        <v>517</v>
      </c>
      <c r="E137" s="107">
        <v>24.5</v>
      </c>
      <c r="F137" s="63"/>
      <c r="G137" s="63">
        <f t="shared" si="2"/>
        <v>0</v>
      </c>
    </row>
    <row r="138" spans="1:7" ht="12.75" customHeight="1">
      <c r="A138" s="72" t="s">
        <v>402</v>
      </c>
      <c r="B138" s="80" t="s">
        <v>719</v>
      </c>
      <c r="C138" s="81" t="s">
        <v>720</v>
      </c>
      <c r="D138" s="82" t="s">
        <v>517</v>
      </c>
      <c r="E138" s="107">
        <v>24.5</v>
      </c>
      <c r="F138" s="63"/>
      <c r="G138" s="63">
        <f t="shared" si="2"/>
        <v>0</v>
      </c>
    </row>
    <row r="139" spans="1:7" ht="12.75" customHeight="1">
      <c r="A139" s="72" t="s">
        <v>539</v>
      </c>
      <c r="B139" s="80" t="s">
        <v>721</v>
      </c>
      <c r="C139" s="81" t="s">
        <v>722</v>
      </c>
      <c r="D139" s="82" t="s">
        <v>723</v>
      </c>
      <c r="E139" s="107">
        <v>5</v>
      </c>
      <c r="F139" s="63"/>
      <c r="G139" s="63">
        <f t="shared" si="2"/>
        <v>0</v>
      </c>
    </row>
    <row r="140" spans="1:7" ht="12.75" customHeight="1">
      <c r="A140" s="72" t="s">
        <v>540</v>
      </c>
      <c r="B140" s="80" t="s">
        <v>724</v>
      </c>
      <c r="C140" s="81" t="s">
        <v>725</v>
      </c>
      <c r="D140" s="82" t="s">
        <v>566</v>
      </c>
      <c r="E140" s="107">
        <v>0.248</v>
      </c>
      <c r="F140" s="63"/>
      <c r="G140" s="63">
        <f t="shared" si="2"/>
        <v>0</v>
      </c>
    </row>
    <row r="141" spans="2:7" ht="12.75" customHeight="1">
      <c r="B141" s="330" t="s">
        <v>240</v>
      </c>
      <c r="C141" s="299" t="s">
        <v>241</v>
      </c>
      <c r="D141" s="82"/>
      <c r="E141" s="107"/>
      <c r="F141" s="63"/>
      <c r="G141" s="63">
        <f t="shared" si="2"/>
        <v>0</v>
      </c>
    </row>
    <row r="142" spans="1:7" ht="12.75" customHeight="1">
      <c r="A142" s="72" t="s">
        <v>389</v>
      </c>
      <c r="B142" s="80" t="s">
        <v>242</v>
      </c>
      <c r="C142" s="81" t="s">
        <v>243</v>
      </c>
      <c r="D142" s="82" t="s">
        <v>517</v>
      </c>
      <c r="E142" s="107">
        <v>12.1</v>
      </c>
      <c r="F142" s="63"/>
      <c r="G142" s="63">
        <f t="shared" si="2"/>
        <v>0</v>
      </c>
    </row>
    <row r="143" spans="2:7" ht="12.75" customHeight="1">
      <c r="B143" s="101" t="s">
        <v>726</v>
      </c>
      <c r="C143" s="102" t="s">
        <v>727</v>
      </c>
      <c r="D143" s="106"/>
      <c r="E143" s="107"/>
      <c r="F143" s="63"/>
      <c r="G143" s="63"/>
    </row>
    <row r="144" spans="1:7" ht="12.75" customHeight="1">
      <c r="A144" s="72" t="s">
        <v>389</v>
      </c>
      <c r="B144" s="293" t="s">
        <v>244</v>
      </c>
      <c r="C144" s="292" t="s">
        <v>245</v>
      </c>
      <c r="D144" s="106" t="s">
        <v>517</v>
      </c>
      <c r="E144" s="107">
        <v>192.5</v>
      </c>
      <c r="F144" s="63"/>
      <c r="G144" s="63">
        <f t="shared" si="2"/>
        <v>0</v>
      </c>
    </row>
    <row r="145" spans="1:7" ht="12.75" customHeight="1">
      <c r="A145" s="72" t="s">
        <v>391</v>
      </c>
      <c r="B145" s="293" t="s">
        <v>244</v>
      </c>
      <c r="C145" s="292" t="s">
        <v>246</v>
      </c>
      <c r="D145" s="106" t="s">
        <v>517</v>
      </c>
      <c r="E145" s="107">
        <v>102.5</v>
      </c>
      <c r="F145" s="63"/>
      <c r="G145" s="63">
        <f t="shared" si="2"/>
        <v>0</v>
      </c>
    </row>
    <row r="146" spans="1:7" ht="12.75" customHeight="1">
      <c r="A146" s="72" t="s">
        <v>392</v>
      </c>
      <c r="B146" s="80" t="s">
        <v>728</v>
      </c>
      <c r="C146" s="81" t="s">
        <v>729</v>
      </c>
      <c r="D146" s="82" t="s">
        <v>517</v>
      </c>
      <c r="E146" s="107">
        <v>824</v>
      </c>
      <c r="F146" s="63"/>
      <c r="G146" s="63">
        <f aca="true" t="shared" si="3" ref="G146:G151">E146*F146</f>
        <v>0</v>
      </c>
    </row>
    <row r="147" spans="1:7" ht="12.75" customHeight="1">
      <c r="A147" s="72" t="s">
        <v>393</v>
      </c>
      <c r="B147" s="80" t="s">
        <v>730</v>
      </c>
      <c r="C147" s="81" t="s">
        <v>731</v>
      </c>
      <c r="D147" s="82" t="s">
        <v>517</v>
      </c>
      <c r="E147" s="107">
        <v>342</v>
      </c>
      <c r="F147" s="63"/>
      <c r="G147" s="63">
        <f t="shared" si="3"/>
        <v>0</v>
      </c>
    </row>
    <row r="148" spans="1:7" ht="12.75" customHeight="1">
      <c r="A148" s="72" t="s">
        <v>396</v>
      </c>
      <c r="B148" s="80" t="s">
        <v>732</v>
      </c>
      <c r="C148" s="81" t="s">
        <v>733</v>
      </c>
      <c r="D148" s="82" t="s">
        <v>517</v>
      </c>
      <c r="E148" s="107">
        <v>91</v>
      </c>
      <c r="F148" s="63"/>
      <c r="G148" s="63">
        <f t="shared" si="3"/>
        <v>0</v>
      </c>
    </row>
    <row r="149" spans="1:7" ht="12.75" customHeight="1">
      <c r="A149" s="72" t="s">
        <v>397</v>
      </c>
      <c r="B149" s="80" t="s">
        <v>734</v>
      </c>
      <c r="C149" s="81" t="s">
        <v>735</v>
      </c>
      <c r="D149" s="82" t="s">
        <v>517</v>
      </c>
      <c r="E149" s="107">
        <v>824</v>
      </c>
      <c r="F149" s="63"/>
      <c r="G149" s="63">
        <f t="shared" si="3"/>
        <v>0</v>
      </c>
    </row>
    <row r="150" spans="1:7" ht="12.75" customHeight="1">
      <c r="A150" s="72" t="s">
        <v>398</v>
      </c>
      <c r="B150" s="80" t="s">
        <v>100</v>
      </c>
      <c r="C150" s="81" t="s">
        <v>84</v>
      </c>
      <c r="D150" s="82" t="s">
        <v>517</v>
      </c>
      <c r="E150" s="107">
        <v>126</v>
      </c>
      <c r="F150" s="63"/>
      <c r="G150" s="63">
        <f t="shared" si="3"/>
        <v>0</v>
      </c>
    </row>
    <row r="151" spans="1:7" ht="12.75" customHeight="1">
      <c r="A151" s="72" t="s">
        <v>400</v>
      </c>
      <c r="B151" s="80" t="s">
        <v>736</v>
      </c>
      <c r="C151" s="81" t="s">
        <v>737</v>
      </c>
      <c r="D151" s="82" t="s">
        <v>517</v>
      </c>
      <c r="E151" s="107">
        <v>25.5</v>
      </c>
      <c r="F151" s="63"/>
      <c r="G151" s="63">
        <f t="shared" si="3"/>
        <v>0</v>
      </c>
    </row>
    <row r="152" spans="2:7" ht="12.75" customHeight="1">
      <c r="B152" s="101" t="s">
        <v>738</v>
      </c>
      <c r="C152" s="102" t="s">
        <v>739</v>
      </c>
      <c r="D152" s="82"/>
      <c r="E152" s="107"/>
      <c r="F152" s="63"/>
      <c r="G152" s="63"/>
    </row>
    <row r="153" spans="1:7" ht="12.75" customHeight="1">
      <c r="A153" s="72" t="s">
        <v>389</v>
      </c>
      <c r="B153" s="80"/>
      <c r="C153" s="81" t="s">
        <v>254</v>
      </c>
      <c r="D153" s="82" t="s">
        <v>517</v>
      </c>
      <c r="E153" s="107">
        <v>96.5</v>
      </c>
      <c r="F153" s="63"/>
      <c r="G153" s="63">
        <f>E153*F153</f>
        <v>0</v>
      </c>
    </row>
    <row r="154" spans="2:7" ht="12.75" customHeight="1">
      <c r="B154" s="101" t="s">
        <v>740</v>
      </c>
      <c r="C154" s="102" t="s">
        <v>741</v>
      </c>
      <c r="D154" s="106"/>
      <c r="E154" s="107"/>
      <c r="F154" s="63"/>
      <c r="G154" s="63"/>
    </row>
    <row r="155" spans="1:7" ht="12.75" customHeight="1">
      <c r="A155" s="72" t="s">
        <v>389</v>
      </c>
      <c r="B155" s="80" t="s">
        <v>742</v>
      </c>
      <c r="C155" s="81" t="s">
        <v>743</v>
      </c>
      <c r="D155" s="82" t="s">
        <v>517</v>
      </c>
      <c r="E155" s="107">
        <v>935</v>
      </c>
      <c r="F155" s="63"/>
      <c r="G155" s="63">
        <f>E155*F155</f>
        <v>0</v>
      </c>
    </row>
    <row r="156" spans="2:7" ht="12.75" customHeight="1">
      <c r="B156" s="330" t="s">
        <v>247</v>
      </c>
      <c r="C156" s="299" t="s">
        <v>248</v>
      </c>
      <c r="D156" s="82"/>
      <c r="E156" s="107"/>
      <c r="F156" s="63"/>
      <c r="G156" s="63">
        <f>E156*F156</f>
        <v>0</v>
      </c>
    </row>
    <row r="157" spans="1:7" ht="12.75" customHeight="1">
      <c r="A157" s="72" t="s">
        <v>389</v>
      </c>
      <c r="B157" s="80" t="s">
        <v>249</v>
      </c>
      <c r="C157" s="81" t="s">
        <v>250</v>
      </c>
      <c r="D157" s="82" t="s">
        <v>585</v>
      </c>
      <c r="E157" s="107">
        <v>2</v>
      </c>
      <c r="F157" s="63"/>
      <c r="G157" s="63">
        <f>E157*F157</f>
        <v>0</v>
      </c>
    </row>
    <row r="158" spans="1:7" ht="12.75" customHeight="1">
      <c r="A158" s="72" t="s">
        <v>391</v>
      </c>
      <c r="B158" s="80" t="s">
        <v>249</v>
      </c>
      <c r="C158" s="81" t="s">
        <v>251</v>
      </c>
      <c r="D158" s="82" t="s">
        <v>585</v>
      </c>
      <c r="E158" s="107">
        <v>5</v>
      </c>
      <c r="F158" s="63"/>
      <c r="G158" s="63">
        <f>E158*F158</f>
        <v>0</v>
      </c>
    </row>
    <row r="159" spans="1:7" ht="12.75" customHeight="1">
      <c r="A159" s="72" t="s">
        <v>392</v>
      </c>
      <c r="B159" s="80" t="s">
        <v>252</v>
      </c>
      <c r="C159" s="81" t="s">
        <v>253</v>
      </c>
      <c r="D159" s="82" t="s">
        <v>434</v>
      </c>
      <c r="E159" s="107">
        <v>12.5</v>
      </c>
      <c r="F159" s="63"/>
      <c r="G159" s="63">
        <f>E159*F159</f>
        <v>0</v>
      </c>
    </row>
    <row r="160" spans="2:7" ht="12.75" customHeight="1">
      <c r="B160" s="101" t="s">
        <v>744</v>
      </c>
      <c r="C160" s="102" t="s">
        <v>745</v>
      </c>
      <c r="D160" s="82"/>
      <c r="E160" s="107"/>
      <c r="F160" s="63"/>
      <c r="G160" s="63"/>
    </row>
    <row r="161" spans="1:7" ht="12.75" customHeight="1">
      <c r="A161" s="72" t="s">
        <v>389</v>
      </c>
      <c r="B161" s="301" t="s">
        <v>746</v>
      </c>
      <c r="C161" s="153" t="s">
        <v>747</v>
      </c>
      <c r="D161" s="301" t="s">
        <v>566</v>
      </c>
      <c r="E161" s="107">
        <v>128.26</v>
      </c>
      <c r="F161" s="63"/>
      <c r="G161" s="63">
        <f>E161*F161</f>
        <v>0</v>
      </c>
    </row>
    <row r="162" spans="1:7" ht="12.75" customHeight="1">
      <c r="A162" s="72" t="s">
        <v>391</v>
      </c>
      <c r="B162" s="301" t="s">
        <v>632</v>
      </c>
      <c r="C162" s="153" t="s">
        <v>633</v>
      </c>
      <c r="D162" s="301" t="s">
        <v>566</v>
      </c>
      <c r="E162" s="107">
        <v>32.0358150000046</v>
      </c>
      <c r="F162" s="63"/>
      <c r="G162" s="63">
        <f>E162*F162</f>
        <v>0</v>
      </c>
    </row>
    <row r="163" spans="1:7" ht="12.75" customHeight="1">
      <c r="A163" s="72" t="s">
        <v>392</v>
      </c>
      <c r="B163" s="301" t="s">
        <v>748</v>
      </c>
      <c r="C163" s="153" t="s">
        <v>749</v>
      </c>
      <c r="D163" s="301" t="s">
        <v>566</v>
      </c>
      <c r="E163" s="107">
        <v>164</v>
      </c>
      <c r="F163" s="63"/>
      <c r="G163" s="63">
        <f>E163*F163</f>
        <v>0</v>
      </c>
    </row>
    <row r="164" spans="2:7" ht="12.75" customHeight="1">
      <c r="B164" s="99"/>
      <c r="C164" s="100"/>
      <c r="D164" s="99"/>
      <c r="E164" s="107"/>
      <c r="F164" s="95"/>
      <c r="G164" s="63"/>
    </row>
    <row r="165" spans="1:8" s="36" customFormat="1" ht="12.75" customHeight="1">
      <c r="A165" s="84" t="s">
        <v>407</v>
      </c>
      <c r="B165" s="58"/>
      <c r="C165" s="85"/>
      <c r="D165" s="72"/>
      <c r="E165" s="297"/>
      <c r="F165" s="60"/>
      <c r="G165" s="60"/>
      <c r="H165" s="61"/>
    </row>
    <row r="166" spans="1:8" s="36" customFormat="1" ht="12.75" customHeight="1">
      <c r="A166" s="16" t="s">
        <v>750</v>
      </c>
      <c r="B166" s="86"/>
      <c r="C166" s="35"/>
      <c r="D166" s="87"/>
      <c r="E166" s="298"/>
      <c r="F166" s="60"/>
      <c r="G166" s="13">
        <f>SUM(G7:G163)</f>
        <v>0</v>
      </c>
      <c r="H166" s="72"/>
    </row>
    <row r="167" spans="1:8" s="36" customFormat="1" ht="12.75" customHeight="1">
      <c r="A167" s="16" t="s">
        <v>449</v>
      </c>
      <c r="B167" s="86"/>
      <c r="C167" s="35"/>
      <c r="D167" s="87"/>
      <c r="E167" s="298"/>
      <c r="F167" s="60"/>
      <c r="G167" s="13">
        <v>0</v>
      </c>
      <c r="H167" s="88"/>
    </row>
    <row r="168" spans="1:8" s="36" customFormat="1" ht="12.75" customHeight="1">
      <c r="A168" s="16" t="s">
        <v>450</v>
      </c>
      <c r="B168" s="86"/>
      <c r="C168" s="35"/>
      <c r="D168" s="87"/>
      <c r="E168" s="298"/>
      <c r="F168" s="60"/>
      <c r="G168" s="13">
        <v>0</v>
      </c>
      <c r="H168" s="88"/>
    </row>
    <row r="169" spans="1:8" s="10" customFormat="1" ht="12.75" customHeight="1">
      <c r="A169" s="41" t="s">
        <v>394</v>
      </c>
      <c r="B169" s="58"/>
      <c r="C169" s="61"/>
      <c r="D169" s="59"/>
      <c r="E169" s="297"/>
      <c r="F169" s="89"/>
      <c r="G169" s="89">
        <f>SUM(G166:G168)</f>
        <v>0</v>
      </c>
      <c r="H169" s="39"/>
    </row>
    <row r="349" spans="3:4" ht="12.75" customHeight="1">
      <c r="C349" s="90"/>
      <c r="D349" s="90"/>
    </row>
    <row r="350" spans="3:4" ht="12.75" customHeight="1">
      <c r="C350" s="90"/>
      <c r="D350" s="90"/>
    </row>
  </sheetData>
  <sheetProtection/>
  <conditionalFormatting sqref="I458:P481">
    <cfRule type="cellIs" priority="1" dxfId="0" operator="lessThan" stopIfTrue="1">
      <formula>#REF!</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228"/>
  <sheetViews>
    <sheetView zoomScale="90" zoomScaleNormal="90" zoomScalePageLayoutView="0" workbookViewId="0" topLeftCell="A16">
      <selection activeCell="G21" sqref="G21"/>
    </sheetView>
  </sheetViews>
  <sheetFormatPr defaultColWidth="10.7109375" defaultRowHeight="12.75" customHeight="1" outlineLevelRow="1" outlineLevelCol="1"/>
  <cols>
    <col min="1" max="1" width="4.00390625" style="72" customWidth="1"/>
    <col min="2" max="2" width="15.28125" style="70" customWidth="1"/>
    <col min="3" max="3" width="46.8515625" style="71" customWidth="1"/>
    <col min="4" max="4" width="5.140625" style="72" customWidth="1"/>
    <col min="5" max="5" width="6.8515625" style="72" customWidth="1"/>
    <col min="6" max="6" width="15.140625" style="13" customWidth="1"/>
    <col min="7" max="7" width="15.421875" style="13" bestFit="1" customWidth="1"/>
    <col min="8" max="8" width="19.57421875" style="72" customWidth="1" outlineLevel="1"/>
    <col min="9" max="16384" width="10.7109375" style="31" customWidth="1"/>
  </cols>
  <sheetData>
    <row r="1" spans="1:8" s="57" customFormat="1" ht="12.75" customHeight="1">
      <c r="A1" s="51" t="s">
        <v>381</v>
      </c>
      <c r="B1" s="62"/>
      <c r="C1" s="54" t="s">
        <v>395</v>
      </c>
      <c r="D1" s="55"/>
      <c r="E1" s="55"/>
      <c r="F1" s="56"/>
      <c r="G1" s="56"/>
      <c r="H1" s="55"/>
    </row>
    <row r="2" spans="3:8" s="57" customFormat="1" ht="12.75" customHeight="1">
      <c r="C2" s="57" t="s">
        <v>415</v>
      </c>
      <c r="D2" s="55"/>
      <c r="E2" s="55"/>
      <c r="F2" s="56"/>
      <c r="G2" s="56"/>
      <c r="H2" s="55"/>
    </row>
    <row r="3" spans="3:8" s="57" customFormat="1" ht="12.75" customHeight="1">
      <c r="C3" s="57" t="s">
        <v>751</v>
      </c>
      <c r="D3" s="55"/>
      <c r="E3" s="55"/>
      <c r="F3" s="56"/>
      <c r="G3" s="56"/>
      <c r="H3" s="55"/>
    </row>
    <row r="4" spans="1:8" s="68" customFormat="1" ht="12.75" customHeight="1">
      <c r="A4" s="64"/>
      <c r="B4" s="65"/>
      <c r="C4" s="66"/>
      <c r="D4" s="64"/>
      <c r="E4" s="64"/>
      <c r="F4" s="67"/>
      <c r="G4" s="67"/>
      <c r="H4" s="17" t="s">
        <v>404</v>
      </c>
    </row>
    <row r="5" spans="1:8" ht="12.75" customHeight="1">
      <c r="A5" s="69" t="s">
        <v>433</v>
      </c>
      <c r="E5" s="73"/>
      <c r="H5" s="19" t="s">
        <v>405</v>
      </c>
    </row>
    <row r="6" spans="1:8" s="78" customFormat="1" ht="12.75" customHeight="1">
      <c r="A6" s="39" t="s">
        <v>382</v>
      </c>
      <c r="B6" s="74" t="s">
        <v>383</v>
      </c>
      <c r="C6" s="75" t="s">
        <v>384</v>
      </c>
      <c r="D6" s="39" t="s">
        <v>385</v>
      </c>
      <c r="E6" s="76" t="s">
        <v>386</v>
      </c>
      <c r="F6" s="77" t="s">
        <v>387</v>
      </c>
      <c r="G6" s="77" t="s">
        <v>388</v>
      </c>
      <c r="H6" s="19" t="s">
        <v>406</v>
      </c>
    </row>
    <row r="7" spans="1:7" ht="12.75" customHeight="1" outlineLevel="1">
      <c r="A7" s="72" t="s">
        <v>389</v>
      </c>
      <c r="B7" s="70" t="s">
        <v>116</v>
      </c>
      <c r="C7" s="108" t="s">
        <v>752</v>
      </c>
      <c r="D7" s="109" t="s">
        <v>434</v>
      </c>
      <c r="E7" s="110">
        <v>1</v>
      </c>
      <c r="F7" s="111"/>
      <c r="G7" s="12">
        <f>F7*E7</f>
        <v>0</v>
      </c>
    </row>
    <row r="8" spans="1:7" ht="12.75" customHeight="1" outlineLevel="1">
      <c r="A8" s="72" t="s">
        <v>391</v>
      </c>
      <c r="B8" s="70" t="s">
        <v>116</v>
      </c>
      <c r="C8" s="108" t="s">
        <v>753</v>
      </c>
      <c r="D8" s="109" t="s">
        <v>434</v>
      </c>
      <c r="E8" s="110">
        <v>8</v>
      </c>
      <c r="F8" s="111"/>
      <c r="G8" s="12">
        <f aca="true" t="shared" si="0" ref="G8:G25">F8*E8</f>
        <v>0</v>
      </c>
    </row>
    <row r="9" spans="1:7" ht="12.75" customHeight="1" outlineLevel="1">
      <c r="A9" s="72" t="s">
        <v>392</v>
      </c>
      <c r="B9" s="70" t="s">
        <v>116</v>
      </c>
      <c r="C9" s="108" t="s">
        <v>754</v>
      </c>
      <c r="D9" s="109" t="s">
        <v>755</v>
      </c>
      <c r="E9" s="110">
        <v>1</v>
      </c>
      <c r="F9" s="111"/>
      <c r="G9" s="12">
        <f t="shared" si="0"/>
        <v>0</v>
      </c>
    </row>
    <row r="10" spans="1:7" ht="12.75" customHeight="1" outlineLevel="1">
      <c r="A10" s="72" t="s">
        <v>393</v>
      </c>
      <c r="B10" s="70" t="s">
        <v>116</v>
      </c>
      <c r="C10" s="108" t="s">
        <v>756</v>
      </c>
      <c r="D10" s="109" t="s">
        <v>755</v>
      </c>
      <c r="E10" s="110">
        <v>1</v>
      </c>
      <c r="F10" s="111"/>
      <c r="G10" s="12">
        <f t="shared" si="0"/>
        <v>0</v>
      </c>
    </row>
    <row r="11" spans="1:7" ht="12.75" customHeight="1" outlineLevel="1">
      <c r="A11" s="72" t="s">
        <v>396</v>
      </c>
      <c r="B11" s="70" t="s">
        <v>116</v>
      </c>
      <c r="C11" s="108" t="s">
        <v>757</v>
      </c>
      <c r="D11" s="109" t="s">
        <v>390</v>
      </c>
      <c r="E11" s="110">
        <v>2</v>
      </c>
      <c r="F11" s="111"/>
      <c r="G11" s="12">
        <f t="shared" si="0"/>
        <v>0</v>
      </c>
    </row>
    <row r="12" spans="1:7" ht="12.75" customHeight="1" outlineLevel="1">
      <c r="A12" s="72" t="s">
        <v>397</v>
      </c>
      <c r="B12" s="70" t="s">
        <v>116</v>
      </c>
      <c r="C12" s="108" t="s">
        <v>758</v>
      </c>
      <c r="D12" s="109" t="s">
        <v>390</v>
      </c>
      <c r="E12" s="110">
        <v>1</v>
      </c>
      <c r="F12" s="111"/>
      <c r="G12" s="12">
        <f t="shared" si="0"/>
        <v>0</v>
      </c>
    </row>
    <row r="13" spans="1:7" ht="12.75" customHeight="1" outlineLevel="1">
      <c r="A13" s="72" t="s">
        <v>398</v>
      </c>
      <c r="B13" s="70" t="s">
        <v>117</v>
      </c>
      <c r="C13" s="108" t="s">
        <v>759</v>
      </c>
      <c r="D13" s="109" t="s">
        <v>390</v>
      </c>
      <c r="E13" s="110">
        <v>1</v>
      </c>
      <c r="F13" s="111"/>
      <c r="G13" s="12">
        <f t="shared" si="0"/>
        <v>0</v>
      </c>
    </row>
    <row r="14" spans="1:7" ht="12.75" customHeight="1" outlineLevel="1">
      <c r="A14" s="72" t="s">
        <v>400</v>
      </c>
      <c r="B14" s="70" t="s">
        <v>116</v>
      </c>
      <c r="C14" s="108" t="s">
        <v>760</v>
      </c>
      <c r="D14" s="109" t="s">
        <v>390</v>
      </c>
      <c r="E14" s="110">
        <v>2</v>
      </c>
      <c r="F14" s="111"/>
      <c r="G14" s="12">
        <f t="shared" si="0"/>
        <v>0</v>
      </c>
    </row>
    <row r="15" spans="1:7" ht="12.75" customHeight="1" outlineLevel="1">
      <c r="A15" s="72" t="s">
        <v>401</v>
      </c>
      <c r="B15" s="70" t="s">
        <v>116</v>
      </c>
      <c r="C15" s="108" t="s">
        <v>761</v>
      </c>
      <c r="D15" s="109" t="s">
        <v>390</v>
      </c>
      <c r="E15" s="110">
        <v>2</v>
      </c>
      <c r="F15" s="111"/>
      <c r="G15" s="12">
        <f t="shared" si="0"/>
        <v>0</v>
      </c>
    </row>
    <row r="16" spans="1:7" ht="12.75" customHeight="1" outlineLevel="1">
      <c r="A16" s="72" t="s">
        <v>402</v>
      </c>
      <c r="B16" s="70" t="s">
        <v>116</v>
      </c>
      <c r="C16" s="108" t="s">
        <v>762</v>
      </c>
      <c r="D16" s="109" t="s">
        <v>390</v>
      </c>
      <c r="E16" s="110">
        <v>1</v>
      </c>
      <c r="F16" s="111"/>
      <c r="G16" s="12">
        <f t="shared" si="0"/>
        <v>0</v>
      </c>
    </row>
    <row r="17" spans="1:7" ht="12.75" customHeight="1" outlineLevel="1">
      <c r="A17" s="72" t="s">
        <v>539</v>
      </c>
      <c r="B17" s="70" t="s">
        <v>116</v>
      </c>
      <c r="C17" s="108" t="s">
        <v>763</v>
      </c>
      <c r="D17" s="109" t="s">
        <v>390</v>
      </c>
      <c r="E17" s="110">
        <v>1</v>
      </c>
      <c r="F17" s="111"/>
      <c r="G17" s="12">
        <f t="shared" si="0"/>
        <v>0</v>
      </c>
    </row>
    <row r="18" spans="1:7" ht="12.75" customHeight="1" outlineLevel="1">
      <c r="A18" s="72" t="s">
        <v>540</v>
      </c>
      <c r="B18" s="70" t="s">
        <v>116</v>
      </c>
      <c r="C18" s="108" t="s">
        <v>764</v>
      </c>
      <c r="D18" s="109" t="s">
        <v>434</v>
      </c>
      <c r="E18" s="110">
        <v>9</v>
      </c>
      <c r="F18" s="111"/>
      <c r="G18" s="12">
        <f t="shared" si="0"/>
        <v>0</v>
      </c>
    </row>
    <row r="19" spans="1:7" ht="12.75" customHeight="1" outlineLevel="1">
      <c r="A19" s="72" t="s">
        <v>541</v>
      </c>
      <c r="B19" s="70" t="s">
        <v>116</v>
      </c>
      <c r="C19" s="108" t="s">
        <v>765</v>
      </c>
      <c r="D19" s="109" t="s">
        <v>434</v>
      </c>
      <c r="E19" s="110">
        <v>9</v>
      </c>
      <c r="F19" s="111"/>
      <c r="G19" s="12">
        <f t="shared" si="0"/>
        <v>0</v>
      </c>
    </row>
    <row r="20" spans="1:7" ht="12.75" customHeight="1" outlineLevel="1">
      <c r="A20" s="72" t="s">
        <v>542</v>
      </c>
      <c r="B20" s="70" t="s">
        <v>116</v>
      </c>
      <c r="C20" s="108" t="s">
        <v>766</v>
      </c>
      <c r="D20" s="109" t="s">
        <v>755</v>
      </c>
      <c r="E20" s="110">
        <v>1</v>
      </c>
      <c r="F20" s="111"/>
      <c r="G20" s="12">
        <f t="shared" si="0"/>
        <v>0</v>
      </c>
    </row>
    <row r="21" spans="1:7" ht="12.75" customHeight="1" outlineLevel="1">
      <c r="A21" s="72" t="s">
        <v>543</v>
      </c>
      <c r="B21" s="70" t="s">
        <v>116</v>
      </c>
      <c r="C21" s="108" t="s">
        <v>767</v>
      </c>
      <c r="D21" s="109" t="s">
        <v>390</v>
      </c>
      <c r="E21" s="110">
        <v>2</v>
      </c>
      <c r="F21" s="111"/>
      <c r="G21" s="12">
        <f t="shared" si="0"/>
        <v>0</v>
      </c>
    </row>
    <row r="22" spans="1:7" ht="12.75" customHeight="1" outlineLevel="1">
      <c r="A22" s="72" t="s">
        <v>544</v>
      </c>
      <c r="B22" s="70" t="s">
        <v>116</v>
      </c>
      <c r="C22" s="108" t="s">
        <v>768</v>
      </c>
      <c r="D22" s="109" t="s">
        <v>390</v>
      </c>
      <c r="E22" s="110">
        <v>2</v>
      </c>
      <c r="F22" s="111"/>
      <c r="G22" s="12">
        <f t="shared" si="0"/>
        <v>0</v>
      </c>
    </row>
    <row r="23" spans="1:7" ht="12.75" customHeight="1" outlineLevel="1">
      <c r="A23" s="72" t="s">
        <v>545</v>
      </c>
      <c r="B23" s="70" t="s">
        <v>116</v>
      </c>
      <c r="C23" s="108" t="s">
        <v>769</v>
      </c>
      <c r="D23" s="109" t="s">
        <v>390</v>
      </c>
      <c r="E23" s="110">
        <v>1</v>
      </c>
      <c r="F23" s="111"/>
      <c r="G23" s="12">
        <f t="shared" si="0"/>
        <v>0</v>
      </c>
    </row>
    <row r="24" spans="1:7" ht="12.75" customHeight="1" outlineLevel="1">
      <c r="A24" s="72" t="s">
        <v>546</v>
      </c>
      <c r="B24" s="70" t="s">
        <v>116</v>
      </c>
      <c r="C24" s="108" t="s">
        <v>770</v>
      </c>
      <c r="D24" s="109" t="s">
        <v>390</v>
      </c>
      <c r="E24" s="110">
        <v>1</v>
      </c>
      <c r="F24" s="111"/>
      <c r="G24" s="12">
        <f t="shared" si="0"/>
        <v>0</v>
      </c>
    </row>
    <row r="25" spans="1:7" ht="12.75" customHeight="1" outlineLevel="1">
      <c r="A25" s="72" t="s">
        <v>547</v>
      </c>
      <c r="B25" s="70" t="s">
        <v>116</v>
      </c>
      <c r="C25" s="112" t="s">
        <v>771</v>
      </c>
      <c r="D25" s="113" t="s">
        <v>755</v>
      </c>
      <c r="E25" s="113">
        <v>1</v>
      </c>
      <c r="F25" s="114"/>
      <c r="G25" s="12">
        <f t="shared" si="0"/>
        <v>0</v>
      </c>
    </row>
    <row r="26" spans="1:5" ht="12.75" customHeight="1">
      <c r="A26" s="69" t="s">
        <v>438</v>
      </c>
      <c r="E26" s="73"/>
    </row>
    <row r="27" spans="1:8" ht="12.75" customHeight="1">
      <c r="A27" s="39" t="s">
        <v>382</v>
      </c>
      <c r="C27" s="39" t="s">
        <v>439</v>
      </c>
      <c r="D27" s="39" t="s">
        <v>385</v>
      </c>
      <c r="E27" s="76" t="s">
        <v>386</v>
      </c>
      <c r="F27" s="77" t="s">
        <v>387</v>
      </c>
      <c r="G27" s="77" t="s">
        <v>388</v>
      </c>
      <c r="H27" s="96"/>
    </row>
    <row r="28" spans="1:8" ht="12.75" customHeight="1">
      <c r="A28" s="72" t="s">
        <v>389</v>
      </c>
      <c r="B28" s="70" t="s">
        <v>102</v>
      </c>
      <c r="C28" s="108" t="s">
        <v>752</v>
      </c>
      <c r="D28" s="109" t="s">
        <v>434</v>
      </c>
      <c r="E28" s="110">
        <v>1</v>
      </c>
      <c r="F28" s="111"/>
      <c r="G28" s="12">
        <f>E28*F28</f>
        <v>0</v>
      </c>
      <c r="H28" s="96"/>
    </row>
    <row r="29" spans="1:8" ht="12.75" customHeight="1">
      <c r="A29" s="72" t="s">
        <v>391</v>
      </c>
      <c r="B29" s="70" t="s">
        <v>103</v>
      </c>
      <c r="C29" s="108" t="s">
        <v>753</v>
      </c>
      <c r="D29" s="109" t="s">
        <v>434</v>
      </c>
      <c r="E29" s="110">
        <v>8</v>
      </c>
      <c r="F29" s="111"/>
      <c r="G29" s="12">
        <f aca="true" t="shared" si="1" ref="G29:G38">E29*F29</f>
        <v>0</v>
      </c>
      <c r="H29" s="96"/>
    </row>
    <row r="30" spans="1:8" ht="12.75" customHeight="1">
      <c r="A30" s="72" t="s">
        <v>392</v>
      </c>
      <c r="B30" s="70" t="s">
        <v>104</v>
      </c>
      <c r="C30" s="108" t="s">
        <v>754</v>
      </c>
      <c r="D30" s="109" t="s">
        <v>755</v>
      </c>
      <c r="E30" s="110">
        <v>1</v>
      </c>
      <c r="F30" s="111"/>
      <c r="G30" s="12">
        <f t="shared" si="1"/>
        <v>0</v>
      </c>
      <c r="H30" s="96"/>
    </row>
    <row r="31" spans="1:8" ht="12.75" customHeight="1">
      <c r="A31" s="72" t="s">
        <v>393</v>
      </c>
      <c r="B31" s="70" t="s">
        <v>104</v>
      </c>
      <c r="C31" s="108" t="s">
        <v>756</v>
      </c>
      <c r="D31" s="109" t="s">
        <v>755</v>
      </c>
      <c r="E31" s="110">
        <v>1</v>
      </c>
      <c r="F31" s="111"/>
      <c r="G31" s="12">
        <f t="shared" si="1"/>
        <v>0</v>
      </c>
      <c r="H31" s="96"/>
    </row>
    <row r="32" spans="1:8" ht="12.75" customHeight="1">
      <c r="A32" s="72" t="s">
        <v>396</v>
      </c>
      <c r="B32" s="70" t="s">
        <v>104</v>
      </c>
      <c r="C32" s="108" t="s">
        <v>757</v>
      </c>
      <c r="D32" s="109" t="s">
        <v>390</v>
      </c>
      <c r="E32" s="110">
        <v>2</v>
      </c>
      <c r="F32" s="111"/>
      <c r="G32" s="12">
        <f t="shared" si="1"/>
        <v>0</v>
      </c>
      <c r="H32" s="96"/>
    </row>
    <row r="33" spans="1:8" ht="12.75" customHeight="1">
      <c r="A33" s="72" t="s">
        <v>397</v>
      </c>
      <c r="B33" s="70" t="s">
        <v>105</v>
      </c>
      <c r="C33" s="108" t="s">
        <v>758</v>
      </c>
      <c r="D33" s="109" t="s">
        <v>390</v>
      </c>
      <c r="E33" s="110">
        <v>1</v>
      </c>
      <c r="F33" s="111"/>
      <c r="G33" s="12">
        <f t="shared" si="1"/>
        <v>0</v>
      </c>
      <c r="H33" s="96"/>
    </row>
    <row r="34" spans="1:8" ht="12.75" customHeight="1">
      <c r="A34" s="72" t="s">
        <v>398</v>
      </c>
      <c r="B34" s="70" t="s">
        <v>105</v>
      </c>
      <c r="C34" s="108" t="s">
        <v>759</v>
      </c>
      <c r="D34" s="109" t="s">
        <v>390</v>
      </c>
      <c r="E34" s="110">
        <v>1</v>
      </c>
      <c r="F34" s="111"/>
      <c r="G34" s="12">
        <f t="shared" si="1"/>
        <v>0</v>
      </c>
      <c r="H34" s="96"/>
    </row>
    <row r="35" spans="1:8" ht="12.75" customHeight="1">
      <c r="A35" s="72" t="s">
        <v>400</v>
      </c>
      <c r="B35" s="70" t="s">
        <v>106</v>
      </c>
      <c r="C35" s="108" t="s">
        <v>760</v>
      </c>
      <c r="D35" s="109" t="s">
        <v>390</v>
      </c>
      <c r="E35" s="110">
        <v>2</v>
      </c>
      <c r="F35" s="111"/>
      <c r="G35" s="12">
        <f t="shared" si="1"/>
        <v>0</v>
      </c>
      <c r="H35" s="96"/>
    </row>
    <row r="36" spans="1:8" ht="12.75" customHeight="1">
      <c r="A36" s="72" t="s">
        <v>401</v>
      </c>
      <c r="B36" s="70" t="s">
        <v>107</v>
      </c>
      <c r="C36" s="108" t="s">
        <v>761</v>
      </c>
      <c r="D36" s="109" t="s">
        <v>390</v>
      </c>
      <c r="E36" s="110">
        <v>2</v>
      </c>
      <c r="F36" s="111"/>
      <c r="G36" s="12">
        <f t="shared" si="1"/>
        <v>0</v>
      </c>
      <c r="H36" s="96"/>
    </row>
    <row r="37" spans="1:8" ht="12.75" customHeight="1">
      <c r="A37" s="72" t="s">
        <v>402</v>
      </c>
      <c r="B37" s="70" t="s">
        <v>108</v>
      </c>
      <c r="C37" s="108" t="s">
        <v>762</v>
      </c>
      <c r="D37" s="109" t="s">
        <v>390</v>
      </c>
      <c r="E37" s="110">
        <v>1</v>
      </c>
      <c r="F37" s="111"/>
      <c r="G37" s="12">
        <f t="shared" si="1"/>
        <v>0</v>
      </c>
      <c r="H37" s="96"/>
    </row>
    <row r="38" spans="1:8" ht="12.75" customHeight="1">
      <c r="A38" s="72" t="s">
        <v>539</v>
      </c>
      <c r="B38" s="70" t="s">
        <v>108</v>
      </c>
      <c r="C38" s="108" t="s">
        <v>763</v>
      </c>
      <c r="D38" s="109" t="s">
        <v>390</v>
      </c>
      <c r="E38" s="110">
        <v>1</v>
      </c>
      <c r="F38" s="111"/>
      <c r="G38" s="12">
        <f t="shared" si="1"/>
        <v>0</v>
      </c>
      <c r="H38" s="96"/>
    </row>
    <row r="39" spans="1:8" ht="12.75" customHeight="1" outlineLevel="1">
      <c r="A39" s="72" t="s">
        <v>540</v>
      </c>
      <c r="B39" s="70" t="s">
        <v>109</v>
      </c>
      <c r="C39" s="108" t="s">
        <v>764</v>
      </c>
      <c r="D39" s="109" t="s">
        <v>434</v>
      </c>
      <c r="E39" s="110">
        <v>9</v>
      </c>
      <c r="F39" s="111"/>
      <c r="G39" s="12">
        <f>F39*E39</f>
        <v>0</v>
      </c>
      <c r="H39" s="97"/>
    </row>
    <row r="40" spans="1:10" s="78" customFormat="1" ht="12.75" customHeight="1" outlineLevel="1">
      <c r="A40" s="72" t="s">
        <v>541</v>
      </c>
      <c r="B40" s="70" t="s">
        <v>110</v>
      </c>
      <c r="C40" s="108" t="s">
        <v>765</v>
      </c>
      <c r="D40" s="109" t="s">
        <v>434</v>
      </c>
      <c r="E40" s="110">
        <v>9</v>
      </c>
      <c r="F40" s="111"/>
      <c r="G40" s="12">
        <f>F40*E40</f>
        <v>0</v>
      </c>
      <c r="H40" s="97"/>
      <c r="J40" s="31"/>
    </row>
    <row r="41" spans="1:10" s="78" customFormat="1" ht="12.75" customHeight="1" outlineLevel="1">
      <c r="A41" s="72" t="s">
        <v>542</v>
      </c>
      <c r="B41" s="70" t="s">
        <v>111</v>
      </c>
      <c r="C41" s="108" t="s">
        <v>766</v>
      </c>
      <c r="D41" s="109" t="s">
        <v>755</v>
      </c>
      <c r="E41" s="110">
        <v>1</v>
      </c>
      <c r="F41" s="111"/>
      <c r="G41" s="12">
        <f>F41*E41</f>
        <v>0</v>
      </c>
      <c r="H41" s="97"/>
      <c r="J41" s="31"/>
    </row>
    <row r="42" spans="1:8" s="36" customFormat="1" ht="12.75" customHeight="1">
      <c r="A42" s="84" t="s">
        <v>407</v>
      </c>
      <c r="B42" s="58"/>
      <c r="C42" s="85"/>
      <c r="D42" s="72"/>
      <c r="E42" s="59"/>
      <c r="F42" s="60"/>
      <c r="G42" s="60"/>
      <c r="H42" s="61"/>
    </row>
    <row r="43" spans="1:8" s="36" customFormat="1" ht="12.75" customHeight="1">
      <c r="A43" s="16" t="s">
        <v>447</v>
      </c>
      <c r="B43" s="86"/>
      <c r="C43" s="35"/>
      <c r="D43" s="87"/>
      <c r="E43" s="87"/>
      <c r="F43" s="60"/>
      <c r="G43" s="13">
        <f>SUM(G7:G25)</f>
        <v>0</v>
      </c>
      <c r="H43" s="72"/>
    </row>
    <row r="44" spans="1:8" s="36" customFormat="1" ht="12.75" customHeight="1">
      <c r="A44" s="16" t="s">
        <v>448</v>
      </c>
      <c r="B44" s="86"/>
      <c r="C44" s="35"/>
      <c r="D44" s="87"/>
      <c r="E44" s="87"/>
      <c r="F44" s="60"/>
      <c r="G44" s="13">
        <f>SUM(G28:G41)</f>
        <v>0</v>
      </c>
      <c r="H44" s="72"/>
    </row>
    <row r="45" spans="1:8" s="36" customFormat="1" ht="12.75" customHeight="1">
      <c r="A45" s="16" t="s">
        <v>449</v>
      </c>
      <c r="B45" s="86"/>
      <c r="C45" s="35"/>
      <c r="D45" s="87"/>
      <c r="E45" s="87"/>
      <c r="F45" s="60"/>
      <c r="G45" s="13">
        <v>0</v>
      </c>
      <c r="H45" s="88"/>
    </row>
    <row r="46" spans="1:8" s="36" customFormat="1" ht="12.75" customHeight="1">
      <c r="A46" s="16" t="s">
        <v>450</v>
      </c>
      <c r="B46" s="86"/>
      <c r="C46" s="35"/>
      <c r="D46" s="87"/>
      <c r="E46" s="87"/>
      <c r="F46" s="60"/>
      <c r="G46" s="13">
        <v>0</v>
      </c>
      <c r="H46" s="88"/>
    </row>
    <row r="47" spans="1:8" s="10" customFormat="1" ht="12.75" customHeight="1">
      <c r="A47" s="41" t="s">
        <v>394</v>
      </c>
      <c r="B47" s="58"/>
      <c r="C47" s="61"/>
      <c r="D47" s="59"/>
      <c r="E47" s="59"/>
      <c r="F47" s="89"/>
      <c r="G47" s="89">
        <f>SUM(G43:G46)</f>
        <v>0</v>
      </c>
      <c r="H47" s="39"/>
    </row>
    <row r="227" spans="3:4" ht="12.75" customHeight="1">
      <c r="C227" s="90"/>
      <c r="D227" s="90"/>
    </row>
    <row r="228" spans="3:4" ht="12.75" customHeight="1">
      <c r="C228" s="90"/>
      <c r="D228" s="90"/>
    </row>
  </sheetData>
  <sheetProtection/>
  <conditionalFormatting sqref="I336:P359">
    <cfRule type="cellIs" priority="1" dxfId="0" operator="lessThan" stopIfTrue="1">
      <formula>#REF!</formula>
    </cfRule>
  </conditionalFormatting>
  <printOptions/>
  <pageMargins left="0.7086614173228347" right="0.7086614173228347"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271"/>
  <sheetViews>
    <sheetView zoomScale="90" zoomScaleNormal="90" zoomScalePageLayoutView="0" workbookViewId="0" topLeftCell="A30">
      <selection activeCell="J40" sqref="J40"/>
    </sheetView>
  </sheetViews>
  <sheetFormatPr defaultColWidth="10.7109375" defaultRowHeight="12.75" customHeight="1" outlineLevelRow="1" outlineLevelCol="1"/>
  <cols>
    <col min="1" max="1" width="4.00390625" style="307" customWidth="1"/>
    <col min="2" max="2" width="14.421875" style="305" customWidth="1"/>
    <col min="3" max="3" width="48.140625" style="306" customWidth="1"/>
    <col min="4" max="4" width="7.421875" style="307" customWidth="1"/>
    <col min="5" max="5" width="5.7109375" style="307" customWidth="1"/>
    <col min="6" max="6" width="14.57421875" style="309" customWidth="1"/>
    <col min="7" max="7" width="17.140625" style="309" bestFit="1" customWidth="1"/>
    <col min="8" max="8" width="19.57421875" style="307" customWidth="1" outlineLevel="1"/>
    <col min="9" max="16384" width="10.7109375" style="310" customWidth="1"/>
  </cols>
  <sheetData>
    <row r="1" spans="1:8" s="304" customFormat="1" ht="12.75" customHeight="1">
      <c r="A1" s="51" t="s">
        <v>381</v>
      </c>
      <c r="B1" s="62"/>
      <c r="C1" s="54" t="s">
        <v>395</v>
      </c>
      <c r="D1" s="302"/>
      <c r="E1" s="302"/>
      <c r="F1" s="303"/>
      <c r="G1" s="303"/>
      <c r="H1" s="302"/>
    </row>
    <row r="2" spans="3:8" s="304" customFormat="1" ht="12.75" customHeight="1">
      <c r="C2" s="304" t="s">
        <v>415</v>
      </c>
      <c r="D2" s="302"/>
      <c r="E2" s="302"/>
      <c r="F2" s="303"/>
      <c r="G2" s="303"/>
      <c r="H2" s="302"/>
    </row>
    <row r="3" spans="3:8" s="304" customFormat="1" ht="12.75" customHeight="1">
      <c r="C3" s="304" t="s">
        <v>772</v>
      </c>
      <c r="D3" s="302"/>
      <c r="E3" s="302"/>
      <c r="F3" s="303"/>
      <c r="G3" s="303"/>
      <c r="H3" s="302"/>
    </row>
    <row r="4" spans="1:8" s="68" customFormat="1" ht="12.75" customHeight="1">
      <c r="A4" s="64"/>
      <c r="B4" s="65"/>
      <c r="C4" s="66"/>
      <c r="D4" s="64"/>
      <c r="E4" s="64"/>
      <c r="F4" s="67"/>
      <c r="G4" s="67"/>
      <c r="H4" s="17" t="s">
        <v>404</v>
      </c>
    </row>
    <row r="5" spans="1:8" ht="12.75" customHeight="1">
      <c r="A5" s="69" t="s">
        <v>433</v>
      </c>
      <c r="E5" s="308"/>
      <c r="H5" s="19" t="s">
        <v>405</v>
      </c>
    </row>
    <row r="6" spans="1:8" s="311" customFormat="1" ht="12.75" customHeight="1">
      <c r="A6" s="39" t="s">
        <v>382</v>
      </c>
      <c r="B6" s="74" t="s">
        <v>383</v>
      </c>
      <c r="C6" s="75" t="s">
        <v>384</v>
      </c>
      <c r="D6" s="39" t="s">
        <v>385</v>
      </c>
      <c r="E6" s="76" t="s">
        <v>386</v>
      </c>
      <c r="F6" s="77" t="s">
        <v>387</v>
      </c>
      <c r="G6" s="77" t="s">
        <v>388</v>
      </c>
      <c r="H6" s="19" t="s">
        <v>406</v>
      </c>
    </row>
    <row r="7" spans="1:8" s="311" customFormat="1" ht="12.75" customHeight="1">
      <c r="A7" s="307" t="s">
        <v>389</v>
      </c>
      <c r="B7" s="305" t="s">
        <v>112</v>
      </c>
      <c r="C7" s="112" t="s">
        <v>70</v>
      </c>
      <c r="D7" s="312" t="s">
        <v>390</v>
      </c>
      <c r="E7" s="313">
        <v>2</v>
      </c>
      <c r="F7" s="314"/>
      <c r="G7" s="13">
        <f>E7*F7</f>
        <v>0</v>
      </c>
      <c r="H7" s="19" t="s">
        <v>17</v>
      </c>
    </row>
    <row r="8" spans="1:8" s="311" customFormat="1" ht="12.75" customHeight="1">
      <c r="A8" s="307" t="s">
        <v>391</v>
      </c>
      <c r="B8" s="305" t="s">
        <v>112</v>
      </c>
      <c r="C8" s="112" t="s">
        <v>773</v>
      </c>
      <c r="D8" s="312" t="s">
        <v>390</v>
      </c>
      <c r="E8" s="313">
        <v>2</v>
      </c>
      <c r="F8" s="314"/>
      <c r="G8" s="13">
        <f aca="true" t="shared" si="0" ref="G8:G68">E8*F8</f>
        <v>0</v>
      </c>
      <c r="H8" s="19"/>
    </row>
    <row r="9" spans="1:8" s="311" customFormat="1" ht="12.75" customHeight="1">
      <c r="A9" s="307" t="s">
        <v>392</v>
      </c>
      <c r="B9" s="305" t="s">
        <v>112</v>
      </c>
      <c r="C9" s="112" t="s">
        <v>774</v>
      </c>
      <c r="D9" s="312" t="s">
        <v>390</v>
      </c>
      <c r="E9" s="313">
        <v>2</v>
      </c>
      <c r="F9" s="314"/>
      <c r="G9" s="13">
        <f t="shared" si="0"/>
        <v>0</v>
      </c>
      <c r="H9" s="19"/>
    </row>
    <row r="10" spans="1:8" s="311" customFormat="1" ht="12.75" customHeight="1">
      <c r="A10" s="307" t="s">
        <v>393</v>
      </c>
      <c r="B10" s="305" t="s">
        <v>112</v>
      </c>
      <c r="C10" s="112" t="s">
        <v>775</v>
      </c>
      <c r="D10" s="312" t="s">
        <v>390</v>
      </c>
      <c r="E10" s="313">
        <v>1</v>
      </c>
      <c r="F10" s="314"/>
      <c r="G10" s="13">
        <f t="shared" si="0"/>
        <v>0</v>
      </c>
      <c r="H10" s="19" t="s">
        <v>17</v>
      </c>
    </row>
    <row r="11" spans="1:8" s="311" customFormat="1" ht="12.75" customHeight="1">
      <c r="A11" s="307" t="s">
        <v>396</v>
      </c>
      <c r="B11" s="305" t="s">
        <v>112</v>
      </c>
      <c r="C11" s="112" t="s">
        <v>776</v>
      </c>
      <c r="D11" s="312" t="s">
        <v>390</v>
      </c>
      <c r="E11" s="313">
        <v>1</v>
      </c>
      <c r="F11" s="314"/>
      <c r="G11" s="13">
        <f t="shared" si="0"/>
        <v>0</v>
      </c>
      <c r="H11" s="19"/>
    </row>
    <row r="12" spans="1:8" s="311" customFormat="1" ht="12.75" customHeight="1">
      <c r="A12" s="307" t="s">
        <v>397</v>
      </c>
      <c r="B12" s="305" t="s">
        <v>118</v>
      </c>
      <c r="C12" s="112" t="s">
        <v>777</v>
      </c>
      <c r="D12" s="312" t="s">
        <v>390</v>
      </c>
      <c r="E12" s="313">
        <v>1</v>
      </c>
      <c r="F12" s="314"/>
      <c r="G12" s="13">
        <f t="shared" si="0"/>
        <v>0</v>
      </c>
      <c r="H12" s="19"/>
    </row>
    <row r="13" spans="1:8" s="311" customFormat="1" ht="12.75" customHeight="1">
      <c r="A13" s="307" t="s">
        <v>398</v>
      </c>
      <c r="B13" s="305" t="s">
        <v>118</v>
      </c>
      <c r="C13" s="112" t="s">
        <v>778</v>
      </c>
      <c r="D13" s="312" t="s">
        <v>390</v>
      </c>
      <c r="E13" s="313">
        <v>1</v>
      </c>
      <c r="F13" s="314"/>
      <c r="G13" s="13">
        <f t="shared" si="0"/>
        <v>0</v>
      </c>
      <c r="H13" s="19"/>
    </row>
    <row r="14" spans="1:8" s="311" customFormat="1" ht="12.75" customHeight="1">
      <c r="A14" s="307" t="s">
        <v>400</v>
      </c>
      <c r="B14" s="305" t="s">
        <v>118</v>
      </c>
      <c r="C14" s="112" t="s">
        <v>779</v>
      </c>
      <c r="D14" s="312" t="s">
        <v>390</v>
      </c>
      <c r="E14" s="313">
        <v>1</v>
      </c>
      <c r="F14" s="314"/>
      <c r="G14" s="13">
        <f t="shared" si="0"/>
        <v>0</v>
      </c>
      <c r="H14" s="19"/>
    </row>
    <row r="15" spans="1:8" s="311" customFormat="1" ht="12.75" customHeight="1">
      <c r="A15" s="307" t="s">
        <v>401</v>
      </c>
      <c r="B15" s="305" t="s">
        <v>114</v>
      </c>
      <c r="C15" s="112" t="s">
        <v>780</v>
      </c>
      <c r="D15" s="312" t="s">
        <v>390</v>
      </c>
      <c r="E15" s="313">
        <v>4</v>
      </c>
      <c r="F15" s="314"/>
      <c r="G15" s="13">
        <f t="shared" si="0"/>
        <v>0</v>
      </c>
      <c r="H15" s="19"/>
    </row>
    <row r="16" spans="1:8" s="311" customFormat="1" ht="12.75" customHeight="1">
      <c r="A16" s="307" t="s">
        <v>402</v>
      </c>
      <c r="B16" s="305" t="s">
        <v>114</v>
      </c>
      <c r="C16" s="112" t="s">
        <v>781</v>
      </c>
      <c r="D16" s="312" t="s">
        <v>390</v>
      </c>
      <c r="E16" s="313">
        <v>10</v>
      </c>
      <c r="F16" s="314"/>
      <c r="G16" s="13">
        <f t="shared" si="0"/>
        <v>0</v>
      </c>
      <c r="H16" s="19"/>
    </row>
    <row r="17" spans="1:8" s="311" customFormat="1" ht="12.75" customHeight="1">
      <c r="A17" s="307" t="s">
        <v>539</v>
      </c>
      <c r="B17" s="305" t="s">
        <v>114</v>
      </c>
      <c r="C17" s="112" t="s">
        <v>782</v>
      </c>
      <c r="D17" s="312" t="s">
        <v>390</v>
      </c>
      <c r="E17" s="313">
        <v>2</v>
      </c>
      <c r="F17" s="314"/>
      <c r="G17" s="13">
        <f t="shared" si="0"/>
        <v>0</v>
      </c>
      <c r="H17" s="19"/>
    </row>
    <row r="18" spans="1:8" s="311" customFormat="1" ht="12.75" customHeight="1">
      <c r="A18" s="307" t="s">
        <v>540</v>
      </c>
      <c r="B18" s="305" t="s">
        <v>114</v>
      </c>
      <c r="C18" s="112" t="s">
        <v>783</v>
      </c>
      <c r="D18" s="312" t="s">
        <v>390</v>
      </c>
      <c r="E18" s="313">
        <v>2</v>
      </c>
      <c r="F18" s="314"/>
      <c r="G18" s="13">
        <f t="shared" si="0"/>
        <v>0</v>
      </c>
      <c r="H18" s="19"/>
    </row>
    <row r="19" spans="1:9" s="31" customFormat="1" ht="12.75" customHeight="1" outlineLevel="1">
      <c r="A19" s="307" t="s">
        <v>541</v>
      </c>
      <c r="B19" s="305" t="s">
        <v>114</v>
      </c>
      <c r="C19" s="108" t="s">
        <v>784</v>
      </c>
      <c r="D19" s="165" t="s">
        <v>434</v>
      </c>
      <c r="E19" s="166">
        <v>20</v>
      </c>
      <c r="F19" s="167"/>
      <c r="G19" s="13">
        <f t="shared" si="0"/>
        <v>0</v>
      </c>
      <c r="H19" s="72"/>
      <c r="I19" s="78"/>
    </row>
    <row r="20" spans="1:9" s="31" customFormat="1" ht="12.75" customHeight="1" outlineLevel="1">
      <c r="A20" s="72" t="s">
        <v>542</v>
      </c>
      <c r="B20" s="70" t="s">
        <v>114</v>
      </c>
      <c r="C20" s="108" t="s">
        <v>785</v>
      </c>
      <c r="D20" s="165" t="s">
        <v>755</v>
      </c>
      <c r="E20" s="166">
        <v>2</v>
      </c>
      <c r="F20" s="167"/>
      <c r="G20" s="13">
        <f t="shared" si="0"/>
        <v>0</v>
      </c>
      <c r="H20" s="72"/>
      <c r="I20" s="78"/>
    </row>
    <row r="21" spans="1:9" s="31" customFormat="1" ht="12.75" customHeight="1" outlineLevel="1">
      <c r="A21" s="72" t="s">
        <v>543</v>
      </c>
      <c r="B21" s="70" t="s">
        <v>114</v>
      </c>
      <c r="C21" s="108" t="s">
        <v>786</v>
      </c>
      <c r="D21" s="165" t="s">
        <v>390</v>
      </c>
      <c r="E21" s="166">
        <v>5</v>
      </c>
      <c r="F21" s="167"/>
      <c r="G21" s="13">
        <f t="shared" si="0"/>
        <v>0</v>
      </c>
      <c r="H21" s="72"/>
      <c r="I21" s="78"/>
    </row>
    <row r="22" spans="1:9" s="31" customFormat="1" ht="12.75" customHeight="1" outlineLevel="1">
      <c r="A22" s="72" t="s">
        <v>544</v>
      </c>
      <c r="B22" s="70" t="s">
        <v>114</v>
      </c>
      <c r="C22" s="108" t="s">
        <v>787</v>
      </c>
      <c r="D22" s="165" t="s">
        <v>788</v>
      </c>
      <c r="E22" s="166">
        <v>1</v>
      </c>
      <c r="F22" s="167"/>
      <c r="G22" s="13">
        <f t="shared" si="0"/>
        <v>0</v>
      </c>
      <c r="H22" s="72"/>
      <c r="I22" s="78"/>
    </row>
    <row r="23" spans="1:9" s="31" customFormat="1" ht="12.75" customHeight="1" outlineLevel="1">
      <c r="A23" s="72" t="s">
        <v>545</v>
      </c>
      <c r="B23" s="70" t="s">
        <v>114</v>
      </c>
      <c r="C23" s="108" t="s">
        <v>789</v>
      </c>
      <c r="D23" s="165" t="s">
        <v>755</v>
      </c>
      <c r="E23" s="166">
        <v>1</v>
      </c>
      <c r="F23" s="167"/>
      <c r="G23" s="13">
        <f t="shared" si="0"/>
        <v>0</v>
      </c>
      <c r="H23" s="72"/>
      <c r="I23" s="78"/>
    </row>
    <row r="24" spans="1:9" s="31" customFormat="1" ht="12.75" customHeight="1" outlineLevel="1">
      <c r="A24" s="72" t="s">
        <v>546</v>
      </c>
      <c r="B24" s="70" t="s">
        <v>114</v>
      </c>
      <c r="C24" s="108" t="s">
        <v>790</v>
      </c>
      <c r="D24" s="165" t="s">
        <v>390</v>
      </c>
      <c r="E24" s="166">
        <v>5</v>
      </c>
      <c r="F24" s="167"/>
      <c r="G24" s="13">
        <f t="shared" si="0"/>
        <v>0</v>
      </c>
      <c r="H24" s="72"/>
      <c r="I24" s="78"/>
    </row>
    <row r="25" spans="1:9" s="31" customFormat="1" ht="12.75" customHeight="1" outlineLevel="1">
      <c r="A25" s="72" t="s">
        <v>547</v>
      </c>
      <c r="B25" s="70" t="s">
        <v>115</v>
      </c>
      <c r="C25" s="108" t="s">
        <v>791</v>
      </c>
      <c r="D25" s="165" t="s">
        <v>390</v>
      </c>
      <c r="E25" s="166">
        <v>5</v>
      </c>
      <c r="F25" s="167"/>
      <c r="G25" s="13">
        <f t="shared" si="0"/>
        <v>0</v>
      </c>
      <c r="H25" s="72"/>
      <c r="I25" s="78"/>
    </row>
    <row r="26" spans="1:9" s="31" customFormat="1" ht="12.75" customHeight="1">
      <c r="A26" s="72" t="s">
        <v>548</v>
      </c>
      <c r="B26" s="70" t="s">
        <v>115</v>
      </c>
      <c r="C26" s="108" t="s">
        <v>792</v>
      </c>
      <c r="D26" s="165" t="s">
        <v>755</v>
      </c>
      <c r="E26" s="166">
        <v>5</v>
      </c>
      <c r="F26" s="167"/>
      <c r="G26" s="13">
        <f t="shared" si="0"/>
        <v>0</v>
      </c>
      <c r="H26" s="72"/>
      <c r="I26" s="78"/>
    </row>
    <row r="27" spans="1:9" s="31" customFormat="1" ht="12.75" customHeight="1">
      <c r="A27" s="72" t="s">
        <v>549</v>
      </c>
      <c r="B27" s="70" t="s">
        <v>115</v>
      </c>
      <c r="C27" s="112" t="s">
        <v>793</v>
      </c>
      <c r="D27" s="312" t="s">
        <v>390</v>
      </c>
      <c r="E27" s="313">
        <v>5</v>
      </c>
      <c r="F27" s="314"/>
      <c r="G27" s="13">
        <f t="shared" si="0"/>
        <v>0</v>
      </c>
      <c r="H27" s="72"/>
      <c r="I27" s="78"/>
    </row>
    <row r="28" spans="1:9" s="31" customFormat="1" ht="12.75" customHeight="1">
      <c r="A28" s="72" t="s">
        <v>886</v>
      </c>
      <c r="B28" s="70" t="s">
        <v>115</v>
      </c>
      <c r="C28" s="112" t="s">
        <v>794</v>
      </c>
      <c r="D28" s="312" t="s">
        <v>390</v>
      </c>
      <c r="E28" s="313">
        <v>1</v>
      </c>
      <c r="F28" s="314"/>
      <c r="G28" s="13">
        <f t="shared" si="0"/>
        <v>0</v>
      </c>
      <c r="H28" s="72" t="s">
        <v>17</v>
      </c>
      <c r="I28" s="78"/>
    </row>
    <row r="29" spans="1:9" s="31" customFormat="1" ht="12.75" customHeight="1">
      <c r="A29" s="72" t="s">
        <v>887</v>
      </c>
      <c r="B29" s="70" t="s">
        <v>115</v>
      </c>
      <c r="C29" s="112" t="s">
        <v>795</v>
      </c>
      <c r="D29" s="312" t="s">
        <v>390</v>
      </c>
      <c r="E29" s="313">
        <v>1</v>
      </c>
      <c r="F29" s="314"/>
      <c r="G29" s="13">
        <f t="shared" si="0"/>
        <v>0</v>
      </c>
      <c r="H29" s="72"/>
      <c r="I29" s="78"/>
    </row>
    <row r="30" spans="1:9" s="31" customFormat="1" ht="12.75" customHeight="1">
      <c r="A30" s="72" t="s">
        <v>888</v>
      </c>
      <c r="B30" s="70" t="s">
        <v>115</v>
      </c>
      <c r="C30" s="112" t="s">
        <v>796</v>
      </c>
      <c r="D30" s="312" t="s">
        <v>390</v>
      </c>
      <c r="E30" s="313">
        <v>1</v>
      </c>
      <c r="F30" s="314"/>
      <c r="G30" s="13">
        <f t="shared" si="0"/>
        <v>0</v>
      </c>
      <c r="H30" s="72"/>
      <c r="I30" s="78"/>
    </row>
    <row r="31" spans="1:9" s="31" customFormat="1" ht="12.75" customHeight="1">
      <c r="A31" s="72" t="s">
        <v>889</v>
      </c>
      <c r="B31" s="70" t="s">
        <v>115</v>
      </c>
      <c r="C31" s="112" t="s">
        <v>797</v>
      </c>
      <c r="D31" s="312" t="s">
        <v>390</v>
      </c>
      <c r="E31" s="313">
        <v>7</v>
      </c>
      <c r="F31" s="314"/>
      <c r="G31" s="13">
        <f t="shared" si="0"/>
        <v>0</v>
      </c>
      <c r="H31" s="72"/>
      <c r="I31" s="78"/>
    </row>
    <row r="32" spans="1:9" s="31" customFormat="1" ht="12.75" customHeight="1">
      <c r="A32" s="72" t="s">
        <v>891</v>
      </c>
      <c r="B32" s="70" t="s">
        <v>115</v>
      </c>
      <c r="C32" s="112" t="s">
        <v>798</v>
      </c>
      <c r="D32" s="312" t="s">
        <v>390</v>
      </c>
      <c r="E32" s="313">
        <v>1</v>
      </c>
      <c r="F32" s="314"/>
      <c r="G32" s="13">
        <f t="shared" si="0"/>
        <v>0</v>
      </c>
      <c r="H32" s="72"/>
      <c r="I32" s="78"/>
    </row>
    <row r="33" spans="1:9" s="31" customFormat="1" ht="12.75" customHeight="1">
      <c r="A33" s="72" t="s">
        <v>892</v>
      </c>
      <c r="B33" s="70" t="s">
        <v>115</v>
      </c>
      <c r="C33" s="112" t="s">
        <v>799</v>
      </c>
      <c r="D33" s="312" t="s">
        <v>755</v>
      </c>
      <c r="E33" s="313">
        <v>1</v>
      </c>
      <c r="F33" s="314"/>
      <c r="G33" s="13">
        <f t="shared" si="0"/>
        <v>0</v>
      </c>
      <c r="H33" s="72" t="s">
        <v>17</v>
      </c>
      <c r="I33" s="78"/>
    </row>
    <row r="34" spans="1:9" s="31" customFormat="1" ht="12.75" customHeight="1">
      <c r="A34" s="72" t="s">
        <v>893</v>
      </c>
      <c r="B34" s="70" t="s">
        <v>115</v>
      </c>
      <c r="C34" s="112" t="s">
        <v>764</v>
      </c>
      <c r="D34" s="312" t="s">
        <v>434</v>
      </c>
      <c r="E34" s="313">
        <v>72</v>
      </c>
      <c r="F34" s="314"/>
      <c r="G34" s="13">
        <f t="shared" si="0"/>
        <v>0</v>
      </c>
      <c r="H34" s="72"/>
      <c r="I34" s="78"/>
    </row>
    <row r="35" spans="1:9" s="31" customFormat="1" ht="12.75" customHeight="1">
      <c r="A35" s="72" t="s">
        <v>894</v>
      </c>
      <c r="B35" s="70" t="s">
        <v>116</v>
      </c>
      <c r="C35" s="112" t="s">
        <v>800</v>
      </c>
      <c r="D35" s="312" t="s">
        <v>434</v>
      </c>
      <c r="E35" s="313">
        <v>72</v>
      </c>
      <c r="F35" s="314"/>
      <c r="G35" s="13">
        <f t="shared" si="0"/>
        <v>0</v>
      </c>
      <c r="H35" s="72"/>
      <c r="I35" s="78"/>
    </row>
    <row r="36" spans="1:9" s="31" customFormat="1" ht="12.75" customHeight="1">
      <c r="A36" s="72" t="s">
        <v>895</v>
      </c>
      <c r="B36" s="70" t="s">
        <v>113</v>
      </c>
      <c r="C36" s="112" t="s">
        <v>801</v>
      </c>
      <c r="D36" s="312" t="s">
        <v>434</v>
      </c>
      <c r="E36" s="313">
        <v>244</v>
      </c>
      <c r="F36" s="314"/>
      <c r="G36" s="13">
        <f t="shared" si="0"/>
        <v>0</v>
      </c>
      <c r="H36" s="72"/>
      <c r="I36" s="78"/>
    </row>
    <row r="37" spans="1:9" s="31" customFormat="1" ht="12.75" customHeight="1">
      <c r="A37" s="72" t="s">
        <v>926</v>
      </c>
      <c r="B37" s="70" t="s">
        <v>118</v>
      </c>
      <c r="C37" s="112" t="s">
        <v>802</v>
      </c>
      <c r="D37" s="312" t="s">
        <v>434</v>
      </c>
      <c r="E37" s="313">
        <v>178</v>
      </c>
      <c r="F37" s="314"/>
      <c r="G37" s="13">
        <f t="shared" si="0"/>
        <v>0</v>
      </c>
      <c r="H37" s="72"/>
      <c r="I37" s="78"/>
    </row>
    <row r="38" spans="1:9" s="31" customFormat="1" ht="12.75" customHeight="1">
      <c r="A38" s="72" t="s">
        <v>928</v>
      </c>
      <c r="B38" s="70" t="s">
        <v>118</v>
      </c>
      <c r="C38" s="112" t="s">
        <v>803</v>
      </c>
      <c r="D38" s="312" t="s">
        <v>434</v>
      </c>
      <c r="E38" s="313">
        <v>170</v>
      </c>
      <c r="F38" s="314"/>
      <c r="G38" s="13">
        <f t="shared" si="0"/>
        <v>0</v>
      </c>
      <c r="H38" s="72"/>
      <c r="I38" s="78"/>
    </row>
    <row r="39" spans="1:9" s="31" customFormat="1" ht="12.75" customHeight="1">
      <c r="A39" s="72" t="s">
        <v>930</v>
      </c>
      <c r="B39" s="70" t="s">
        <v>118</v>
      </c>
      <c r="C39" s="112" t="s">
        <v>804</v>
      </c>
      <c r="D39" s="312" t="s">
        <v>390</v>
      </c>
      <c r="E39" s="313">
        <v>57</v>
      </c>
      <c r="F39" s="314"/>
      <c r="G39" s="13">
        <f t="shared" si="0"/>
        <v>0</v>
      </c>
      <c r="H39" s="72"/>
      <c r="I39" s="78"/>
    </row>
    <row r="40" spans="1:9" s="31" customFormat="1" ht="12.75" customHeight="1">
      <c r="A40" s="72" t="s">
        <v>932</v>
      </c>
      <c r="B40" s="70" t="s">
        <v>118</v>
      </c>
      <c r="C40" s="112" t="s">
        <v>805</v>
      </c>
      <c r="D40" s="312" t="s">
        <v>390</v>
      </c>
      <c r="E40" s="313">
        <v>57</v>
      </c>
      <c r="F40" s="314"/>
      <c r="G40" s="13">
        <f t="shared" si="0"/>
        <v>0</v>
      </c>
      <c r="H40" s="72"/>
      <c r="I40" s="78"/>
    </row>
    <row r="41" spans="1:9" s="31" customFormat="1" ht="12.75" customHeight="1">
      <c r="A41" s="72" t="s">
        <v>934</v>
      </c>
      <c r="B41" s="70" t="s">
        <v>118</v>
      </c>
      <c r="C41" s="112" t="s">
        <v>806</v>
      </c>
      <c r="D41" s="312" t="s">
        <v>390</v>
      </c>
      <c r="E41" s="313">
        <v>114</v>
      </c>
      <c r="F41" s="314"/>
      <c r="G41" s="13">
        <f t="shared" si="0"/>
        <v>0</v>
      </c>
      <c r="H41" s="72"/>
      <c r="I41" s="78"/>
    </row>
    <row r="42" spans="1:9" s="31" customFormat="1" ht="12.75" customHeight="1">
      <c r="A42" s="72" t="s">
        <v>936</v>
      </c>
      <c r="B42" s="70" t="s">
        <v>118</v>
      </c>
      <c r="C42" s="112" t="s">
        <v>807</v>
      </c>
      <c r="D42" s="312" t="s">
        <v>390</v>
      </c>
      <c r="E42" s="313">
        <v>52</v>
      </c>
      <c r="F42" s="314"/>
      <c r="G42" s="13">
        <f t="shared" si="0"/>
        <v>0</v>
      </c>
      <c r="H42" s="72"/>
      <c r="I42" s="78"/>
    </row>
    <row r="43" spans="1:9" s="31" customFormat="1" ht="12.75" customHeight="1">
      <c r="A43" s="72" t="s">
        <v>938</v>
      </c>
      <c r="B43" s="70" t="s">
        <v>118</v>
      </c>
      <c r="C43" s="112" t="s">
        <v>808</v>
      </c>
      <c r="D43" s="312" t="s">
        <v>390</v>
      </c>
      <c r="E43" s="313">
        <v>57</v>
      </c>
      <c r="F43" s="314"/>
      <c r="G43" s="13">
        <f>E43*F43</f>
        <v>0</v>
      </c>
      <c r="H43" s="72"/>
      <c r="I43" s="78"/>
    </row>
    <row r="44" spans="1:9" s="31" customFormat="1" ht="12.75" customHeight="1">
      <c r="A44" s="72" t="s">
        <v>939</v>
      </c>
      <c r="B44" s="70" t="s">
        <v>130</v>
      </c>
      <c r="C44" s="108" t="s">
        <v>129</v>
      </c>
      <c r="D44" s="165" t="s">
        <v>755</v>
      </c>
      <c r="E44" s="166">
        <v>52</v>
      </c>
      <c r="F44" s="167"/>
      <c r="G44" s="13">
        <f t="shared" si="0"/>
        <v>0</v>
      </c>
      <c r="H44" s="72"/>
      <c r="I44" s="78"/>
    </row>
    <row r="45" spans="1:9" s="31" customFormat="1" ht="12.75" customHeight="1">
      <c r="A45" s="72" t="s">
        <v>940</v>
      </c>
      <c r="B45" s="70" t="s">
        <v>118</v>
      </c>
      <c r="C45" s="112" t="s">
        <v>809</v>
      </c>
      <c r="D45" s="312" t="s">
        <v>788</v>
      </c>
      <c r="E45" s="313">
        <v>1</v>
      </c>
      <c r="F45" s="314"/>
      <c r="G45" s="13">
        <f t="shared" si="0"/>
        <v>0</v>
      </c>
      <c r="H45" s="72"/>
      <c r="I45" s="78"/>
    </row>
    <row r="46" spans="1:9" s="31" customFormat="1" ht="12.75" customHeight="1">
      <c r="A46" s="72" t="s">
        <v>942</v>
      </c>
      <c r="B46" s="70" t="s">
        <v>118</v>
      </c>
      <c r="C46" s="112" t="s">
        <v>810</v>
      </c>
      <c r="D46" s="312" t="s">
        <v>788</v>
      </c>
      <c r="E46" s="313">
        <v>1</v>
      </c>
      <c r="F46" s="314"/>
      <c r="G46" s="13">
        <f t="shared" si="0"/>
        <v>0</v>
      </c>
      <c r="H46" s="72"/>
      <c r="I46" s="78"/>
    </row>
    <row r="47" spans="1:9" s="31" customFormat="1" ht="12.75" customHeight="1">
      <c r="A47" s="72"/>
      <c r="B47" s="74" t="s">
        <v>336</v>
      </c>
      <c r="C47" s="339" t="s">
        <v>337</v>
      </c>
      <c r="D47" s="165"/>
      <c r="E47" s="166"/>
      <c r="F47" s="167"/>
      <c r="G47" s="13"/>
      <c r="H47" s="72"/>
      <c r="I47" s="78"/>
    </row>
    <row r="48" spans="1:9" s="31" customFormat="1" ht="12.75" customHeight="1">
      <c r="A48" s="72" t="s">
        <v>389</v>
      </c>
      <c r="B48" s="70" t="s">
        <v>338</v>
      </c>
      <c r="C48" s="108" t="s">
        <v>339</v>
      </c>
      <c r="D48" s="165" t="s">
        <v>585</v>
      </c>
      <c r="E48" s="166">
        <v>54</v>
      </c>
      <c r="F48" s="167"/>
      <c r="G48" s="13">
        <f t="shared" si="0"/>
        <v>0</v>
      </c>
      <c r="H48" s="72"/>
      <c r="I48" s="78"/>
    </row>
    <row r="49" spans="1:9" s="31" customFormat="1" ht="12.75" customHeight="1">
      <c r="A49" s="72" t="s">
        <v>391</v>
      </c>
      <c r="B49" s="70" t="s">
        <v>340</v>
      </c>
      <c r="C49" s="108" t="s">
        <v>341</v>
      </c>
      <c r="D49" s="165" t="s">
        <v>585</v>
      </c>
      <c r="E49" s="166">
        <v>4</v>
      </c>
      <c r="F49" s="167"/>
      <c r="G49" s="13">
        <f t="shared" si="0"/>
        <v>0</v>
      </c>
      <c r="H49" s="72"/>
      <c r="I49" s="78"/>
    </row>
    <row r="50" spans="1:9" s="31" customFormat="1" ht="12.75" customHeight="1">
      <c r="A50" s="72" t="s">
        <v>392</v>
      </c>
      <c r="B50" s="70" t="s">
        <v>342</v>
      </c>
      <c r="C50" s="108" t="s">
        <v>343</v>
      </c>
      <c r="D50" s="165" t="s">
        <v>390</v>
      </c>
      <c r="E50" s="166">
        <v>58</v>
      </c>
      <c r="F50" s="167"/>
      <c r="G50" s="13">
        <f t="shared" si="0"/>
        <v>0</v>
      </c>
      <c r="H50" s="72"/>
      <c r="I50" s="78"/>
    </row>
    <row r="51" spans="1:9" s="31" customFormat="1" ht="12.75" customHeight="1">
      <c r="A51" s="72" t="s">
        <v>393</v>
      </c>
      <c r="B51" s="70" t="s">
        <v>344</v>
      </c>
      <c r="C51" s="108" t="s">
        <v>345</v>
      </c>
      <c r="D51" s="165" t="s">
        <v>346</v>
      </c>
      <c r="E51" s="166">
        <v>1</v>
      </c>
      <c r="F51" s="167"/>
      <c r="G51" s="13">
        <f t="shared" si="0"/>
        <v>0</v>
      </c>
      <c r="H51" s="72"/>
      <c r="I51" s="78"/>
    </row>
    <row r="52" spans="1:9" s="31" customFormat="1" ht="12.75" customHeight="1">
      <c r="A52" s="72" t="s">
        <v>396</v>
      </c>
      <c r="B52" s="70" t="s">
        <v>347</v>
      </c>
      <c r="C52" s="108" t="s">
        <v>348</v>
      </c>
      <c r="D52" s="165" t="s">
        <v>346</v>
      </c>
      <c r="E52" s="166">
        <v>9</v>
      </c>
      <c r="F52" s="167"/>
      <c r="G52" s="13">
        <f t="shared" si="0"/>
        <v>0</v>
      </c>
      <c r="H52" s="72"/>
      <c r="I52" s="78"/>
    </row>
    <row r="53" spans="1:9" s="31" customFormat="1" ht="12.75" customHeight="1">
      <c r="A53" s="72" t="s">
        <v>397</v>
      </c>
      <c r="B53" s="70" t="s">
        <v>349</v>
      </c>
      <c r="C53" s="108" t="s">
        <v>350</v>
      </c>
      <c r="D53" s="165" t="s">
        <v>346</v>
      </c>
      <c r="E53" s="166">
        <v>17</v>
      </c>
      <c r="F53" s="167"/>
      <c r="G53" s="13">
        <f t="shared" si="0"/>
        <v>0</v>
      </c>
      <c r="H53" s="72"/>
      <c r="I53" s="78"/>
    </row>
    <row r="54" spans="1:9" s="31" customFormat="1" ht="12.75" customHeight="1">
      <c r="A54" s="72" t="s">
        <v>398</v>
      </c>
      <c r="B54" s="70" t="s">
        <v>351</v>
      </c>
      <c r="C54" s="108" t="s">
        <v>352</v>
      </c>
      <c r="D54" s="165" t="s">
        <v>346</v>
      </c>
      <c r="E54" s="166">
        <v>2</v>
      </c>
      <c r="F54" s="167"/>
      <c r="G54" s="13">
        <f t="shared" si="0"/>
        <v>0</v>
      </c>
      <c r="H54" s="72"/>
      <c r="I54" s="78"/>
    </row>
    <row r="55" spans="1:9" s="31" customFormat="1" ht="12.75" customHeight="1">
      <c r="A55" s="72" t="s">
        <v>400</v>
      </c>
      <c r="B55" s="70" t="s">
        <v>353</v>
      </c>
      <c r="C55" s="108" t="s">
        <v>354</v>
      </c>
      <c r="D55" s="165" t="s">
        <v>346</v>
      </c>
      <c r="E55" s="166">
        <v>8</v>
      </c>
      <c r="F55" s="167"/>
      <c r="G55" s="13">
        <f t="shared" si="0"/>
        <v>0</v>
      </c>
      <c r="H55" s="72"/>
      <c r="I55" s="78"/>
    </row>
    <row r="56" spans="1:9" s="31" customFormat="1" ht="12.75" customHeight="1">
      <c r="A56" s="72" t="s">
        <v>401</v>
      </c>
      <c r="B56" s="70" t="s">
        <v>355</v>
      </c>
      <c r="C56" s="108" t="s">
        <v>356</v>
      </c>
      <c r="D56" s="165" t="s">
        <v>346</v>
      </c>
      <c r="E56" s="166">
        <v>13</v>
      </c>
      <c r="F56" s="167"/>
      <c r="G56" s="13">
        <f t="shared" si="0"/>
        <v>0</v>
      </c>
      <c r="H56" s="72"/>
      <c r="I56" s="78"/>
    </row>
    <row r="57" spans="1:9" s="31" customFormat="1" ht="12.75" customHeight="1">
      <c r="A57" s="72" t="s">
        <v>402</v>
      </c>
      <c r="B57" s="70" t="s">
        <v>357</v>
      </c>
      <c r="C57" s="108" t="s">
        <v>358</v>
      </c>
      <c r="D57" s="165" t="s">
        <v>346</v>
      </c>
      <c r="E57" s="166">
        <v>2</v>
      </c>
      <c r="F57" s="167"/>
      <c r="G57" s="13">
        <f t="shared" si="0"/>
        <v>0</v>
      </c>
      <c r="H57" s="72"/>
      <c r="I57" s="78"/>
    </row>
    <row r="58" spans="1:9" s="31" customFormat="1" ht="12.75" customHeight="1">
      <c r="A58" s="72" t="s">
        <v>539</v>
      </c>
      <c r="B58" s="70" t="s">
        <v>359</v>
      </c>
      <c r="C58" s="108" t="s">
        <v>360</v>
      </c>
      <c r="D58" s="165" t="s">
        <v>346</v>
      </c>
      <c r="E58" s="166">
        <v>1</v>
      </c>
      <c r="F58" s="167"/>
      <c r="G58" s="13">
        <f t="shared" si="0"/>
        <v>0</v>
      </c>
      <c r="H58" s="72"/>
      <c r="I58" s="78"/>
    </row>
    <row r="59" spans="1:9" s="31" customFormat="1" ht="12.75" customHeight="1">
      <c r="A59" s="72" t="s">
        <v>540</v>
      </c>
      <c r="B59" s="70" t="s">
        <v>361</v>
      </c>
      <c r="C59" s="108" t="s">
        <v>362</v>
      </c>
      <c r="D59" s="165" t="s">
        <v>346</v>
      </c>
      <c r="E59" s="166">
        <v>1</v>
      </c>
      <c r="F59" s="167"/>
      <c r="G59" s="13">
        <f t="shared" si="0"/>
        <v>0</v>
      </c>
      <c r="H59" s="72"/>
      <c r="I59" s="78"/>
    </row>
    <row r="60" spans="1:9" s="31" customFormat="1" ht="12.75" customHeight="1">
      <c r="A60" s="72" t="s">
        <v>541</v>
      </c>
      <c r="B60" s="70" t="s">
        <v>363</v>
      </c>
      <c r="C60" s="108" t="s">
        <v>364</v>
      </c>
      <c r="D60" s="165" t="s">
        <v>346</v>
      </c>
      <c r="E60" s="166">
        <v>3</v>
      </c>
      <c r="F60" s="167"/>
      <c r="G60" s="13">
        <f t="shared" si="0"/>
        <v>0</v>
      </c>
      <c r="H60" s="72"/>
      <c r="I60" s="78"/>
    </row>
    <row r="61" spans="1:9" s="31" customFormat="1" ht="12.75" customHeight="1">
      <c r="A61" s="72" t="s">
        <v>542</v>
      </c>
      <c r="B61" s="70" t="s">
        <v>365</v>
      </c>
      <c r="C61" s="108" t="s">
        <v>366</v>
      </c>
      <c r="D61" s="165" t="s">
        <v>346</v>
      </c>
      <c r="E61" s="166">
        <v>1</v>
      </c>
      <c r="F61" s="167"/>
      <c r="G61" s="13">
        <f t="shared" si="0"/>
        <v>0</v>
      </c>
      <c r="H61" s="72"/>
      <c r="I61" s="78"/>
    </row>
    <row r="62" spans="1:9" s="31" customFormat="1" ht="12.75" customHeight="1">
      <c r="A62" s="72" t="s">
        <v>543</v>
      </c>
      <c r="B62" s="70" t="s">
        <v>367</v>
      </c>
      <c r="C62" s="108" t="s">
        <v>368</v>
      </c>
      <c r="D62" s="165" t="s">
        <v>289</v>
      </c>
      <c r="E62" s="166">
        <v>1.25</v>
      </c>
      <c r="F62" s="167"/>
      <c r="G62" s="13">
        <f t="shared" si="0"/>
        <v>0</v>
      </c>
      <c r="H62" s="72"/>
      <c r="I62" s="78"/>
    </row>
    <row r="63" spans="1:9" ht="12.75" customHeight="1">
      <c r="A63" s="39"/>
      <c r="B63" s="74" t="s">
        <v>369</v>
      </c>
      <c r="C63" s="45" t="s">
        <v>370</v>
      </c>
      <c r="E63" s="308"/>
      <c r="F63" s="77"/>
      <c r="H63" s="96"/>
      <c r="I63" s="311"/>
    </row>
    <row r="64" spans="1:9" ht="12.75" customHeight="1">
      <c r="A64" s="307" t="s">
        <v>389</v>
      </c>
      <c r="B64" s="305" t="s">
        <v>371</v>
      </c>
      <c r="C64" s="340" t="s">
        <v>372</v>
      </c>
      <c r="D64" s="307" t="s">
        <v>755</v>
      </c>
      <c r="E64" s="308">
        <v>1</v>
      </c>
      <c r="F64" s="77"/>
      <c r="G64" s="309">
        <f t="shared" si="0"/>
        <v>0</v>
      </c>
      <c r="H64" s="96"/>
      <c r="I64" s="311"/>
    </row>
    <row r="65" spans="1:9" ht="12.75" customHeight="1">
      <c r="A65" s="307" t="s">
        <v>391</v>
      </c>
      <c r="B65" s="305" t="s">
        <v>373</v>
      </c>
      <c r="C65" s="340" t="s">
        <v>374</v>
      </c>
      <c r="D65" s="307" t="s">
        <v>445</v>
      </c>
      <c r="E65" s="308">
        <v>24</v>
      </c>
      <c r="F65" s="77"/>
      <c r="G65" s="309">
        <f t="shared" si="0"/>
        <v>0</v>
      </c>
      <c r="H65" s="96"/>
      <c r="I65" s="311"/>
    </row>
    <row r="66" spans="1:9" ht="12.75" customHeight="1">
      <c r="A66" s="307" t="s">
        <v>392</v>
      </c>
      <c r="B66" s="305" t="s">
        <v>375</v>
      </c>
      <c r="C66" s="340" t="s">
        <v>376</v>
      </c>
      <c r="D66" s="307" t="s">
        <v>445</v>
      </c>
      <c r="E66" s="308">
        <v>12</v>
      </c>
      <c r="F66" s="77"/>
      <c r="G66" s="309">
        <f t="shared" si="0"/>
        <v>0</v>
      </c>
      <c r="H66" s="96"/>
      <c r="I66" s="311"/>
    </row>
    <row r="67" spans="1:9" ht="12.75" customHeight="1">
      <c r="A67" s="307" t="s">
        <v>393</v>
      </c>
      <c r="B67" s="305" t="s">
        <v>377</v>
      </c>
      <c r="C67" s="340" t="s">
        <v>378</v>
      </c>
      <c r="D67" s="307" t="s">
        <v>755</v>
      </c>
      <c r="E67" s="308">
        <v>1</v>
      </c>
      <c r="F67" s="77"/>
      <c r="G67" s="309">
        <f t="shared" si="0"/>
        <v>0</v>
      </c>
      <c r="H67" s="96"/>
      <c r="I67" s="311"/>
    </row>
    <row r="68" spans="1:9" ht="12.75" customHeight="1">
      <c r="A68" s="307" t="s">
        <v>396</v>
      </c>
      <c r="B68" s="305" t="s">
        <v>379</v>
      </c>
      <c r="C68" s="340" t="s">
        <v>380</v>
      </c>
      <c r="D68" s="307" t="s">
        <v>445</v>
      </c>
      <c r="E68" s="308">
        <v>12</v>
      </c>
      <c r="F68" s="77"/>
      <c r="G68" s="309">
        <f t="shared" si="0"/>
        <v>0</v>
      </c>
      <c r="H68" s="96"/>
      <c r="I68" s="311"/>
    </row>
    <row r="69" spans="1:9" s="31" customFormat="1" ht="12.75" customHeight="1" outlineLevel="1">
      <c r="A69" s="307" t="s">
        <v>397</v>
      </c>
      <c r="B69" s="305" t="s">
        <v>118</v>
      </c>
      <c r="C69" s="108" t="s">
        <v>811</v>
      </c>
      <c r="D69" s="165" t="s">
        <v>434</v>
      </c>
      <c r="E69" s="166">
        <v>22</v>
      </c>
      <c r="F69" s="167"/>
      <c r="G69" s="13">
        <f>E69*F69</f>
        <v>0</v>
      </c>
      <c r="H69" s="97"/>
      <c r="I69" s="78"/>
    </row>
    <row r="70" spans="1:8" s="78" customFormat="1" ht="12.75" customHeight="1" outlineLevel="1">
      <c r="A70" s="72" t="s">
        <v>398</v>
      </c>
      <c r="B70" s="70" t="s">
        <v>119</v>
      </c>
      <c r="C70" s="108" t="s">
        <v>812</v>
      </c>
      <c r="D70" s="165" t="s">
        <v>755</v>
      </c>
      <c r="E70" s="166">
        <v>5</v>
      </c>
      <c r="F70" s="167"/>
      <c r="G70" s="13">
        <f aca="true" t="shared" si="1" ref="G70:G81">E70*F70</f>
        <v>0</v>
      </c>
      <c r="H70" s="97"/>
    </row>
    <row r="71" spans="1:8" s="78" customFormat="1" ht="12.75" customHeight="1" outlineLevel="1">
      <c r="A71" s="72" t="s">
        <v>400</v>
      </c>
      <c r="B71" s="70" t="s">
        <v>118</v>
      </c>
      <c r="C71" s="108" t="s">
        <v>813</v>
      </c>
      <c r="D71" s="165" t="s">
        <v>755</v>
      </c>
      <c r="E71" s="166">
        <v>1</v>
      </c>
      <c r="F71" s="167"/>
      <c r="G71" s="13">
        <f t="shared" si="1"/>
        <v>0</v>
      </c>
      <c r="H71" s="97"/>
    </row>
    <row r="72" spans="1:9" s="150" customFormat="1" ht="12.75" customHeight="1" outlineLevel="1" collapsed="1">
      <c r="A72" s="72" t="s">
        <v>401</v>
      </c>
      <c r="B72" s="70" t="s">
        <v>118</v>
      </c>
      <c r="C72" s="108" t="s">
        <v>814</v>
      </c>
      <c r="D72" s="165" t="s">
        <v>434</v>
      </c>
      <c r="E72" s="166">
        <v>52</v>
      </c>
      <c r="F72" s="167"/>
      <c r="G72" s="13">
        <f t="shared" si="1"/>
        <v>0</v>
      </c>
      <c r="H72" s="97"/>
      <c r="I72" s="78"/>
    </row>
    <row r="73" spans="1:8" s="78" customFormat="1" ht="12.75" customHeight="1" outlineLevel="1">
      <c r="A73" s="307" t="s">
        <v>402</v>
      </c>
      <c r="B73" s="305" t="s">
        <v>118</v>
      </c>
      <c r="C73" s="108" t="s">
        <v>815</v>
      </c>
      <c r="D73" s="165" t="s">
        <v>434</v>
      </c>
      <c r="E73" s="166">
        <v>20</v>
      </c>
      <c r="F73" s="167"/>
      <c r="G73" s="13">
        <f t="shared" si="1"/>
        <v>0</v>
      </c>
      <c r="H73" s="97"/>
    </row>
    <row r="74" spans="1:8" s="78" customFormat="1" ht="12.75" customHeight="1">
      <c r="A74" s="72" t="s">
        <v>539</v>
      </c>
      <c r="B74" s="70" t="s">
        <v>118</v>
      </c>
      <c r="C74" s="108" t="s">
        <v>816</v>
      </c>
      <c r="D74" s="165" t="s">
        <v>434</v>
      </c>
      <c r="E74" s="166">
        <v>72</v>
      </c>
      <c r="F74" s="167"/>
      <c r="G74" s="13">
        <f t="shared" si="1"/>
        <v>0</v>
      </c>
      <c r="H74" s="97"/>
    </row>
    <row r="75" spans="1:8" s="78" customFormat="1" ht="12.75" customHeight="1">
      <c r="A75" s="72" t="s">
        <v>540</v>
      </c>
      <c r="B75" s="70" t="s">
        <v>118</v>
      </c>
      <c r="C75" s="108" t="s">
        <v>763</v>
      </c>
      <c r="D75" s="165" t="s">
        <v>390</v>
      </c>
      <c r="E75" s="166">
        <v>16</v>
      </c>
      <c r="F75" s="167"/>
      <c r="G75" s="13">
        <f t="shared" si="1"/>
        <v>0</v>
      </c>
      <c r="H75" s="97"/>
    </row>
    <row r="76" spans="1:8" s="78" customFormat="1" ht="12.75" customHeight="1">
      <c r="A76" s="72" t="s">
        <v>541</v>
      </c>
      <c r="B76" s="70" t="s">
        <v>118</v>
      </c>
      <c r="C76" s="108" t="s">
        <v>817</v>
      </c>
      <c r="D76" s="165" t="s">
        <v>434</v>
      </c>
      <c r="E76" s="166">
        <v>592</v>
      </c>
      <c r="F76" s="167"/>
      <c r="G76" s="13">
        <f t="shared" si="1"/>
        <v>0</v>
      </c>
      <c r="H76" s="97"/>
    </row>
    <row r="77" spans="1:8" s="78" customFormat="1" ht="12.75" customHeight="1">
      <c r="A77" s="72" t="s">
        <v>542</v>
      </c>
      <c r="B77" s="70" t="s">
        <v>118</v>
      </c>
      <c r="C77" s="108" t="s">
        <v>818</v>
      </c>
      <c r="D77" s="165" t="s">
        <v>434</v>
      </c>
      <c r="E77" s="166">
        <v>60</v>
      </c>
      <c r="F77" s="167"/>
      <c r="G77" s="13">
        <f t="shared" si="1"/>
        <v>0</v>
      </c>
      <c r="H77" s="97"/>
    </row>
    <row r="78" spans="1:8" s="78" customFormat="1" ht="12.75" customHeight="1">
      <c r="A78" s="72" t="s">
        <v>543</v>
      </c>
      <c r="B78" s="70" t="s">
        <v>119</v>
      </c>
      <c r="C78" s="108" t="s">
        <v>819</v>
      </c>
      <c r="D78" s="165" t="s">
        <v>390</v>
      </c>
      <c r="E78" s="166">
        <v>2</v>
      </c>
      <c r="F78" s="167"/>
      <c r="G78" s="13">
        <f t="shared" si="1"/>
        <v>0</v>
      </c>
      <c r="H78" s="97"/>
    </row>
    <row r="79" spans="1:8" s="78" customFormat="1" ht="12.75" customHeight="1">
      <c r="A79" s="72" t="s">
        <v>544</v>
      </c>
      <c r="B79" s="70" t="s">
        <v>119</v>
      </c>
      <c r="C79" s="108" t="s">
        <v>820</v>
      </c>
      <c r="D79" s="165" t="s">
        <v>390</v>
      </c>
      <c r="E79" s="166">
        <v>2</v>
      </c>
      <c r="F79" s="167"/>
      <c r="G79" s="13">
        <f t="shared" si="1"/>
        <v>0</v>
      </c>
      <c r="H79" s="97"/>
    </row>
    <row r="80" spans="1:8" s="78" customFormat="1" ht="12.75" customHeight="1">
      <c r="A80" s="72" t="s">
        <v>545</v>
      </c>
      <c r="B80" s="70" t="s">
        <v>118</v>
      </c>
      <c r="C80" s="108" t="s">
        <v>821</v>
      </c>
      <c r="D80" s="165" t="s">
        <v>788</v>
      </c>
      <c r="E80" s="166">
        <v>5</v>
      </c>
      <c r="F80" s="167"/>
      <c r="G80" s="13">
        <f t="shared" si="1"/>
        <v>0</v>
      </c>
      <c r="H80" s="97"/>
    </row>
    <row r="81" spans="1:8" s="78" customFormat="1" ht="12.75" customHeight="1">
      <c r="A81" s="72" t="s">
        <v>546</v>
      </c>
      <c r="B81" s="301" t="s">
        <v>748</v>
      </c>
      <c r="C81" s="108" t="s">
        <v>822</v>
      </c>
      <c r="D81" s="165" t="s">
        <v>445</v>
      </c>
      <c r="E81" s="166">
        <v>80</v>
      </c>
      <c r="F81" s="167"/>
      <c r="G81" s="13">
        <f t="shared" si="1"/>
        <v>0</v>
      </c>
      <c r="H81" s="97"/>
    </row>
    <row r="82" spans="1:8" s="78" customFormat="1" ht="12.75" customHeight="1">
      <c r="A82" s="72" t="s">
        <v>547</v>
      </c>
      <c r="B82" s="301" t="s">
        <v>748</v>
      </c>
      <c r="C82" s="108" t="s">
        <v>823</v>
      </c>
      <c r="D82" s="165" t="s">
        <v>755</v>
      </c>
      <c r="E82" s="166">
        <v>1</v>
      </c>
      <c r="F82" s="167"/>
      <c r="G82" s="13">
        <f>E82*F82</f>
        <v>0</v>
      </c>
      <c r="H82" s="97"/>
    </row>
    <row r="83" spans="1:8" s="78" customFormat="1" ht="12.75" customHeight="1">
      <c r="A83" s="72"/>
      <c r="B83" s="341" t="s">
        <v>740</v>
      </c>
      <c r="C83" s="339" t="s">
        <v>333</v>
      </c>
      <c r="D83" s="165"/>
      <c r="E83" s="166"/>
      <c r="F83" s="167"/>
      <c r="G83" s="13"/>
      <c r="H83" s="97"/>
    </row>
    <row r="84" spans="1:8" s="78" customFormat="1" ht="12.75" customHeight="1">
      <c r="A84" s="72" t="s">
        <v>389</v>
      </c>
      <c r="B84" s="301" t="s">
        <v>632</v>
      </c>
      <c r="C84" s="108" t="s">
        <v>633</v>
      </c>
      <c r="D84" s="165" t="s">
        <v>289</v>
      </c>
      <c r="E84" s="166">
        <v>1</v>
      </c>
      <c r="F84" s="167"/>
      <c r="G84" s="13">
        <f>E84*F84</f>
        <v>0</v>
      </c>
      <c r="H84" s="97"/>
    </row>
    <row r="85" spans="1:8" s="316" customFormat="1" ht="12.75" customHeight="1">
      <c r="A85" s="84" t="s">
        <v>407</v>
      </c>
      <c r="B85" s="58"/>
      <c r="C85" s="315"/>
      <c r="D85" s="307"/>
      <c r="E85" s="59"/>
      <c r="F85" s="60"/>
      <c r="G85" s="60"/>
      <c r="H85" s="61"/>
    </row>
    <row r="86" spans="1:8" s="316" customFormat="1" ht="12.75" customHeight="1">
      <c r="A86" s="317" t="s">
        <v>447</v>
      </c>
      <c r="B86" s="318"/>
      <c r="C86" s="319"/>
      <c r="D86" s="320"/>
      <c r="E86" s="320"/>
      <c r="F86" s="60"/>
      <c r="G86" s="309">
        <f>SUM(G7:G46)</f>
        <v>0</v>
      </c>
      <c r="H86" s="307"/>
    </row>
    <row r="87" spans="1:8" s="316" customFormat="1" ht="12.75" customHeight="1">
      <c r="A87" s="317" t="s">
        <v>448</v>
      </c>
      <c r="B87" s="318"/>
      <c r="C87" s="319"/>
      <c r="D87" s="320"/>
      <c r="E87" s="320"/>
      <c r="F87" s="60"/>
      <c r="G87" s="309">
        <f>SUM(G69:G82)</f>
        <v>0</v>
      </c>
      <c r="H87" s="307"/>
    </row>
    <row r="88" spans="1:8" s="36" customFormat="1" ht="12.75" customHeight="1">
      <c r="A88" s="317" t="s">
        <v>449</v>
      </c>
      <c r="B88" s="318"/>
      <c r="C88" s="319"/>
      <c r="D88" s="320"/>
      <c r="E88" s="320"/>
      <c r="F88" s="60"/>
      <c r="G88" s="309">
        <v>0</v>
      </c>
      <c r="H88" s="88"/>
    </row>
    <row r="89" spans="1:8" s="36" customFormat="1" ht="12.75" customHeight="1">
      <c r="A89" s="16" t="s">
        <v>450</v>
      </c>
      <c r="B89" s="86"/>
      <c r="C89" s="35"/>
      <c r="D89" s="87"/>
      <c r="E89" s="87"/>
      <c r="F89" s="60"/>
      <c r="G89" s="309">
        <v>0</v>
      </c>
      <c r="H89" s="88"/>
    </row>
    <row r="90" spans="1:8" s="10" customFormat="1" ht="12.75" customHeight="1">
      <c r="A90" s="41" t="s">
        <v>394</v>
      </c>
      <c r="B90" s="58"/>
      <c r="C90" s="61"/>
      <c r="D90" s="59"/>
      <c r="E90" s="59"/>
      <c r="F90" s="89"/>
      <c r="G90" s="89">
        <f>SUM(G86:G89)</f>
        <v>0</v>
      </c>
      <c r="H90" s="39"/>
    </row>
    <row r="270" spans="3:4" ht="12.75" customHeight="1">
      <c r="C270" s="321"/>
      <c r="D270" s="321"/>
    </row>
    <row r="271" spans="3:4" ht="12.75" customHeight="1">
      <c r="C271" s="321"/>
      <c r="D271" s="321"/>
    </row>
  </sheetData>
  <sheetProtection/>
  <conditionalFormatting sqref="I379:P402">
    <cfRule type="cellIs" priority="1" dxfId="0" operator="lessThan" stopIfTrue="1">
      <formula>#REF!</formula>
    </cfRule>
  </conditionalFormatting>
  <printOptions/>
  <pageMargins left="0.7" right="0.7" top="0.787401575" bottom="0.7874015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263"/>
  <sheetViews>
    <sheetView zoomScale="90" zoomScaleNormal="90" zoomScalePageLayoutView="0" workbookViewId="0" topLeftCell="A61">
      <selection activeCell="C73" sqref="C73"/>
    </sheetView>
  </sheetViews>
  <sheetFormatPr defaultColWidth="10.7109375" defaultRowHeight="12.75" customHeight="1" outlineLevelRow="1" outlineLevelCol="1"/>
  <cols>
    <col min="1" max="1" width="4.00390625" style="72" customWidth="1"/>
    <col min="2" max="2" width="18.140625" style="70" customWidth="1"/>
    <col min="3" max="3" width="46.140625" style="71" customWidth="1"/>
    <col min="4" max="4" width="8.140625" style="72" customWidth="1"/>
    <col min="5" max="5" width="5.7109375" style="72" customWidth="1"/>
    <col min="6" max="6" width="15.421875" style="13" customWidth="1"/>
    <col min="7" max="7" width="18.421875" style="13" customWidth="1"/>
    <col min="8" max="8" width="19.57421875" style="72" customWidth="1" outlineLevel="1"/>
    <col min="9" max="16384" width="10.7109375" style="31" customWidth="1"/>
  </cols>
  <sheetData>
    <row r="1" spans="1:8" s="57" customFormat="1" ht="12.75" customHeight="1">
      <c r="A1" s="51" t="s">
        <v>381</v>
      </c>
      <c r="B1" s="62"/>
      <c r="C1" s="54" t="s">
        <v>395</v>
      </c>
      <c r="D1" s="55"/>
      <c r="E1" s="55"/>
      <c r="F1" s="56"/>
      <c r="G1" s="56"/>
      <c r="H1" s="55"/>
    </row>
    <row r="2" spans="3:8" s="57" customFormat="1" ht="12.75" customHeight="1">
      <c r="C2" s="57" t="s">
        <v>415</v>
      </c>
      <c r="D2" s="55"/>
      <c r="E2" s="55"/>
      <c r="F2" s="56"/>
      <c r="G2" s="56"/>
      <c r="H2" s="55"/>
    </row>
    <row r="3" spans="3:8" s="57" customFormat="1" ht="12.75" customHeight="1">
      <c r="C3" s="57" t="s">
        <v>255</v>
      </c>
      <c r="D3" s="55"/>
      <c r="E3" s="55"/>
      <c r="F3" s="56"/>
      <c r="G3" s="56"/>
      <c r="H3" s="55"/>
    </row>
    <row r="4" spans="1:8" s="68" customFormat="1" ht="12.75" customHeight="1">
      <c r="A4" s="64"/>
      <c r="B4" s="65"/>
      <c r="C4" s="66"/>
      <c r="D4" s="64"/>
      <c r="E4" s="64"/>
      <c r="F4" s="67"/>
      <c r="G4" s="67"/>
      <c r="H4" s="17" t="s">
        <v>404</v>
      </c>
    </row>
    <row r="5" spans="1:8" ht="12.75" customHeight="1">
      <c r="A5" s="69" t="s">
        <v>433</v>
      </c>
      <c r="E5" s="73"/>
      <c r="H5" s="19" t="s">
        <v>405</v>
      </c>
    </row>
    <row r="6" spans="1:8" ht="12.75" customHeight="1">
      <c r="A6" s="39" t="s">
        <v>382</v>
      </c>
      <c r="B6" s="74" t="s">
        <v>383</v>
      </c>
      <c r="C6" s="75" t="s">
        <v>384</v>
      </c>
      <c r="D6" s="39" t="s">
        <v>385</v>
      </c>
      <c r="E6" s="76" t="s">
        <v>386</v>
      </c>
      <c r="F6" s="77" t="s">
        <v>387</v>
      </c>
      <c r="G6" s="77" t="s">
        <v>388</v>
      </c>
      <c r="H6" s="19"/>
    </row>
    <row r="7" spans="1:8" ht="12.75" customHeight="1">
      <c r="A7" s="69"/>
      <c r="B7" s="74" t="s">
        <v>588</v>
      </c>
      <c r="C7" s="79" t="s">
        <v>589</v>
      </c>
      <c r="D7" s="39"/>
      <c r="E7" s="73"/>
      <c r="H7" s="19"/>
    </row>
    <row r="8" spans="1:8" ht="12.75" customHeight="1">
      <c r="A8" s="72" t="s">
        <v>389</v>
      </c>
      <c r="B8" s="70" t="s">
        <v>256</v>
      </c>
      <c r="C8" s="71" t="s">
        <v>257</v>
      </c>
      <c r="D8" s="72" t="s">
        <v>592</v>
      </c>
      <c r="E8" s="73">
        <v>0.15</v>
      </c>
      <c r="G8" s="13">
        <f aca="true" t="shared" si="0" ref="G8:G15">E8*F8</f>
        <v>0</v>
      </c>
      <c r="H8" s="19"/>
    </row>
    <row r="9" spans="1:8" ht="12.75" customHeight="1">
      <c r="A9" s="72" t="s">
        <v>391</v>
      </c>
      <c r="B9" s="70" t="s">
        <v>258</v>
      </c>
      <c r="C9" s="71" t="s">
        <v>259</v>
      </c>
      <c r="D9" s="72" t="s">
        <v>592</v>
      </c>
      <c r="E9" s="73">
        <f>E8</f>
        <v>0.15</v>
      </c>
      <c r="G9" s="13">
        <f t="shared" si="0"/>
        <v>0</v>
      </c>
      <c r="H9" s="19"/>
    </row>
    <row r="10" spans="1:8" ht="12.75" customHeight="1">
      <c r="A10" s="72" t="s">
        <v>392</v>
      </c>
      <c r="B10" s="70" t="s">
        <v>260</v>
      </c>
      <c r="C10" s="71" t="s">
        <v>261</v>
      </c>
      <c r="D10" s="72" t="s">
        <v>592</v>
      </c>
      <c r="E10" s="73">
        <f>E8</f>
        <v>0.15</v>
      </c>
      <c r="G10" s="13">
        <f t="shared" si="0"/>
        <v>0</v>
      </c>
      <c r="H10" s="19"/>
    </row>
    <row r="11" spans="1:8" ht="12.75" customHeight="1">
      <c r="A11" s="72" t="s">
        <v>393</v>
      </c>
      <c r="B11" s="70" t="s">
        <v>262</v>
      </c>
      <c r="C11" s="71" t="s">
        <v>598</v>
      </c>
      <c r="D11" s="72" t="s">
        <v>592</v>
      </c>
      <c r="E11" s="73">
        <f>E8</f>
        <v>0.15</v>
      </c>
      <c r="G11" s="13">
        <f t="shared" si="0"/>
        <v>0</v>
      </c>
      <c r="H11" s="19"/>
    </row>
    <row r="12" spans="1:8" ht="12.75" customHeight="1">
      <c r="A12" s="72" t="s">
        <v>396</v>
      </c>
      <c r="B12" s="70" t="s">
        <v>263</v>
      </c>
      <c r="C12" s="71" t="s">
        <v>264</v>
      </c>
      <c r="D12" s="72" t="s">
        <v>592</v>
      </c>
      <c r="E12" s="73">
        <f>E8-0.09</f>
        <v>0.06</v>
      </c>
      <c r="G12" s="13">
        <f t="shared" si="0"/>
        <v>0</v>
      </c>
      <c r="H12" s="19"/>
    </row>
    <row r="13" spans="1:8" ht="12.75" customHeight="1">
      <c r="A13" s="72" t="s">
        <v>397</v>
      </c>
      <c r="B13" s="70" t="s">
        <v>265</v>
      </c>
      <c r="C13" s="71" t="s">
        <v>266</v>
      </c>
      <c r="D13" s="72" t="s">
        <v>592</v>
      </c>
      <c r="E13" s="73">
        <f>E8-0.06</f>
        <v>0.09</v>
      </c>
      <c r="G13" s="13">
        <f t="shared" si="0"/>
        <v>0</v>
      </c>
      <c r="H13" s="19"/>
    </row>
    <row r="14" spans="1:8" ht="12.75" customHeight="1">
      <c r="A14" s="72" t="s">
        <v>398</v>
      </c>
      <c r="B14" s="70" t="s">
        <v>267</v>
      </c>
      <c r="C14" s="71" t="s">
        <v>268</v>
      </c>
      <c r="D14" s="72" t="s">
        <v>592</v>
      </c>
      <c r="E14" s="73">
        <f>E13</f>
        <v>0.09</v>
      </c>
      <c r="G14" s="13">
        <f t="shared" si="0"/>
        <v>0</v>
      </c>
      <c r="H14" s="19"/>
    </row>
    <row r="15" spans="1:8" ht="12.75" customHeight="1">
      <c r="A15" s="72" t="s">
        <v>400</v>
      </c>
      <c r="B15" s="70" t="s">
        <v>269</v>
      </c>
      <c r="C15" s="71" t="s">
        <v>270</v>
      </c>
      <c r="D15" s="72" t="s">
        <v>592</v>
      </c>
      <c r="E15" s="73">
        <f>E13-0.06</f>
        <v>0.03</v>
      </c>
      <c r="G15" s="13">
        <f t="shared" si="0"/>
        <v>0</v>
      </c>
      <c r="H15" s="19"/>
    </row>
    <row r="16" spans="1:8" ht="12.75" customHeight="1">
      <c r="A16" s="69"/>
      <c r="B16" s="74" t="s">
        <v>554</v>
      </c>
      <c r="C16" s="79" t="s">
        <v>555</v>
      </c>
      <c r="E16" s="73"/>
      <c r="H16" s="19"/>
    </row>
    <row r="17" spans="1:8" ht="12.75" customHeight="1">
      <c r="A17" s="72" t="s">
        <v>389</v>
      </c>
      <c r="B17" s="70" t="s">
        <v>271</v>
      </c>
      <c r="C17" s="71" t="s">
        <v>272</v>
      </c>
      <c r="D17" s="72" t="s">
        <v>434</v>
      </c>
      <c r="E17" s="73">
        <v>49</v>
      </c>
      <c r="G17" s="13">
        <f>E17*F17</f>
        <v>0</v>
      </c>
      <c r="H17" s="19"/>
    </row>
    <row r="18" spans="2:8" ht="12.75" customHeight="1">
      <c r="B18" s="74" t="s">
        <v>204</v>
      </c>
      <c r="C18" s="79" t="s">
        <v>205</v>
      </c>
      <c r="D18" s="39"/>
      <c r="E18" s="73"/>
      <c r="H18" s="19"/>
    </row>
    <row r="19" spans="1:8" ht="12.75" customHeight="1">
      <c r="A19" s="72" t="s">
        <v>389</v>
      </c>
      <c r="B19" s="70" t="s">
        <v>273</v>
      </c>
      <c r="C19" s="71" t="s">
        <v>274</v>
      </c>
      <c r="D19" s="72" t="s">
        <v>434</v>
      </c>
      <c r="E19" s="73">
        <v>48</v>
      </c>
      <c r="G19" s="13">
        <f aca="true" t="shared" si="1" ref="G19:G26">E19*F19</f>
        <v>0</v>
      </c>
      <c r="H19" s="19"/>
    </row>
    <row r="20" spans="1:8" ht="12.75" customHeight="1">
      <c r="A20" s="72" t="s">
        <v>391</v>
      </c>
      <c r="B20" s="70" t="s">
        <v>275</v>
      </c>
      <c r="C20" s="71" t="s">
        <v>276</v>
      </c>
      <c r="D20" s="72" t="s">
        <v>434</v>
      </c>
      <c r="E20" s="73">
        <v>33.5</v>
      </c>
      <c r="G20" s="13">
        <f t="shared" si="1"/>
        <v>0</v>
      </c>
      <c r="H20" s="19"/>
    </row>
    <row r="21" spans="1:8" ht="12.75" customHeight="1">
      <c r="A21" s="72" t="s">
        <v>392</v>
      </c>
      <c r="B21" s="70" t="s">
        <v>277</v>
      </c>
      <c r="C21" s="71" t="s">
        <v>278</v>
      </c>
      <c r="D21" s="72" t="s">
        <v>434</v>
      </c>
      <c r="E21" s="73">
        <v>3</v>
      </c>
      <c r="G21" s="13">
        <f t="shared" si="1"/>
        <v>0</v>
      </c>
      <c r="H21" s="19"/>
    </row>
    <row r="22" spans="1:8" ht="12.75" customHeight="1">
      <c r="A22" s="72" t="s">
        <v>396</v>
      </c>
      <c r="B22" s="70" t="s">
        <v>279</v>
      </c>
      <c r="C22" s="71" t="s">
        <v>280</v>
      </c>
      <c r="D22" s="72" t="s">
        <v>585</v>
      </c>
      <c r="E22" s="73">
        <v>15</v>
      </c>
      <c r="G22" s="13">
        <f t="shared" si="1"/>
        <v>0</v>
      </c>
      <c r="H22" s="19"/>
    </row>
    <row r="23" spans="1:8" ht="12.75" customHeight="1">
      <c r="A23" s="72" t="s">
        <v>397</v>
      </c>
      <c r="B23" s="70" t="s">
        <v>281</v>
      </c>
      <c r="C23" s="71" t="s">
        <v>282</v>
      </c>
      <c r="D23" s="72" t="s">
        <v>585</v>
      </c>
      <c r="E23" s="73">
        <v>9</v>
      </c>
      <c r="G23" s="13">
        <f t="shared" si="1"/>
        <v>0</v>
      </c>
      <c r="H23" s="19"/>
    </row>
    <row r="24" spans="1:8" ht="12.75" customHeight="1">
      <c r="A24" s="72" t="s">
        <v>398</v>
      </c>
      <c r="B24" s="70" t="s">
        <v>283</v>
      </c>
      <c r="C24" s="71" t="s">
        <v>284</v>
      </c>
      <c r="D24" s="72" t="s">
        <v>434</v>
      </c>
      <c r="E24" s="73">
        <v>76</v>
      </c>
      <c r="G24" s="13">
        <f t="shared" si="1"/>
        <v>0</v>
      </c>
      <c r="H24" s="19"/>
    </row>
    <row r="25" spans="1:8" ht="12.75" customHeight="1">
      <c r="A25" s="72" t="s">
        <v>400</v>
      </c>
      <c r="B25" s="70" t="s">
        <v>285</v>
      </c>
      <c r="C25" s="71" t="s">
        <v>286</v>
      </c>
      <c r="D25" s="72" t="s">
        <v>788</v>
      </c>
      <c r="E25" s="73">
        <v>1</v>
      </c>
      <c r="G25" s="13">
        <f t="shared" si="1"/>
        <v>0</v>
      </c>
      <c r="H25" s="19"/>
    </row>
    <row r="26" spans="1:8" ht="12.75" customHeight="1">
      <c r="A26" s="72" t="s">
        <v>401</v>
      </c>
      <c r="B26" s="70" t="s">
        <v>287</v>
      </c>
      <c r="C26" s="71" t="s">
        <v>288</v>
      </c>
      <c r="D26" s="72" t="s">
        <v>289</v>
      </c>
      <c r="E26" s="73">
        <v>1.15</v>
      </c>
      <c r="G26" s="13">
        <f t="shared" si="1"/>
        <v>0</v>
      </c>
      <c r="H26" s="19"/>
    </row>
    <row r="27" spans="2:8" ht="12.75" customHeight="1">
      <c r="B27" s="74" t="s">
        <v>208</v>
      </c>
      <c r="C27" s="79" t="s">
        <v>209</v>
      </c>
      <c r="E27" s="73"/>
      <c r="H27" s="19"/>
    </row>
    <row r="28" spans="1:8" ht="12.75" customHeight="1">
      <c r="A28" s="72" t="s">
        <v>389</v>
      </c>
      <c r="B28" s="70" t="s">
        <v>290</v>
      </c>
      <c r="C28" s="71" t="s">
        <v>824</v>
      </c>
      <c r="D28" s="72" t="s">
        <v>434</v>
      </c>
      <c r="E28" s="73">
        <v>102</v>
      </c>
      <c r="G28" s="13">
        <f aca="true" t="shared" si="2" ref="G28:G35">E28*F28</f>
        <v>0</v>
      </c>
      <c r="H28" s="19"/>
    </row>
    <row r="29" spans="1:8" ht="12.75" customHeight="1">
      <c r="A29" s="72" t="s">
        <v>391</v>
      </c>
      <c r="B29" s="70" t="s">
        <v>291</v>
      </c>
      <c r="C29" s="71" t="s">
        <v>292</v>
      </c>
      <c r="D29" s="72" t="s">
        <v>585</v>
      </c>
      <c r="E29" s="73">
        <v>39</v>
      </c>
      <c r="G29" s="13">
        <f t="shared" si="2"/>
        <v>0</v>
      </c>
      <c r="H29" s="19"/>
    </row>
    <row r="30" spans="1:8" ht="12.75" customHeight="1">
      <c r="A30" s="72" t="s">
        <v>392</v>
      </c>
      <c r="B30" s="70" t="s">
        <v>293</v>
      </c>
      <c r="C30" s="71" t="s">
        <v>294</v>
      </c>
      <c r="D30" s="72" t="s">
        <v>434</v>
      </c>
      <c r="E30" s="73">
        <v>49</v>
      </c>
      <c r="G30" s="13">
        <f t="shared" si="2"/>
        <v>0</v>
      </c>
      <c r="H30" s="19"/>
    </row>
    <row r="31" spans="1:8" ht="12.75" customHeight="1">
      <c r="A31" s="72" t="s">
        <v>393</v>
      </c>
      <c r="B31" s="70" t="s">
        <v>295</v>
      </c>
      <c r="C31" s="71" t="s">
        <v>296</v>
      </c>
      <c r="D31" s="72" t="s">
        <v>434</v>
      </c>
      <c r="E31" s="73">
        <v>758</v>
      </c>
      <c r="G31" s="13">
        <f t="shared" si="2"/>
        <v>0</v>
      </c>
      <c r="H31" s="19"/>
    </row>
    <row r="32" spans="1:8" ht="12.75" customHeight="1">
      <c r="A32" s="72" t="s">
        <v>396</v>
      </c>
      <c r="B32" s="70" t="s">
        <v>297</v>
      </c>
      <c r="C32" s="71" t="s">
        <v>298</v>
      </c>
      <c r="D32" s="72" t="s">
        <v>788</v>
      </c>
      <c r="E32" s="73">
        <v>1</v>
      </c>
      <c r="G32" s="13">
        <f t="shared" si="2"/>
        <v>0</v>
      </c>
      <c r="H32" s="19"/>
    </row>
    <row r="33" spans="1:8" ht="12.75" customHeight="1">
      <c r="A33" s="72" t="s">
        <v>397</v>
      </c>
      <c r="B33" s="70" t="s">
        <v>299</v>
      </c>
      <c r="C33" s="71" t="s">
        <v>300</v>
      </c>
      <c r="D33" s="72" t="s">
        <v>390</v>
      </c>
      <c r="E33" s="73">
        <v>9</v>
      </c>
      <c r="G33" s="13">
        <f t="shared" si="2"/>
        <v>0</v>
      </c>
      <c r="H33" s="19"/>
    </row>
    <row r="34" spans="1:8" ht="12.75" customHeight="1">
      <c r="A34" s="72" t="s">
        <v>398</v>
      </c>
      <c r="B34" s="70" t="s">
        <v>301</v>
      </c>
      <c r="C34" s="71" t="s">
        <v>302</v>
      </c>
      <c r="D34" s="72" t="s">
        <v>390</v>
      </c>
      <c r="E34" s="73">
        <v>1</v>
      </c>
      <c r="G34" s="13">
        <f t="shared" si="2"/>
        <v>0</v>
      </c>
      <c r="H34" s="19"/>
    </row>
    <row r="35" spans="1:8" ht="12.75" customHeight="1">
      <c r="A35" s="72" t="s">
        <v>400</v>
      </c>
      <c r="B35" s="70" t="s">
        <v>303</v>
      </c>
      <c r="C35" s="71" t="s">
        <v>304</v>
      </c>
      <c r="D35" s="72" t="s">
        <v>289</v>
      </c>
      <c r="E35" s="73">
        <v>1.15</v>
      </c>
      <c r="G35" s="13">
        <f t="shared" si="2"/>
        <v>0</v>
      </c>
      <c r="H35" s="19"/>
    </row>
    <row r="36" spans="2:8" ht="12.75" customHeight="1">
      <c r="B36" s="74" t="s">
        <v>305</v>
      </c>
      <c r="C36" s="79" t="s">
        <v>306</v>
      </c>
      <c r="E36" s="73"/>
      <c r="H36" s="19"/>
    </row>
    <row r="37" spans="1:8" ht="12.75" customHeight="1">
      <c r="A37" s="72" t="s">
        <v>389</v>
      </c>
      <c r="B37" s="70" t="s">
        <v>307</v>
      </c>
      <c r="C37" s="71" t="s">
        <v>308</v>
      </c>
      <c r="D37" s="72" t="s">
        <v>585</v>
      </c>
      <c r="E37" s="73">
        <v>11</v>
      </c>
      <c r="G37" s="13">
        <f aca="true" t="shared" si="3" ref="G37:G49">E37*F37</f>
        <v>0</v>
      </c>
      <c r="H37" s="19"/>
    </row>
    <row r="38" spans="1:8" ht="12.75" customHeight="1">
      <c r="A38" s="72" t="s">
        <v>391</v>
      </c>
      <c r="B38" s="70" t="s">
        <v>309</v>
      </c>
      <c r="C38" s="71" t="s">
        <v>310</v>
      </c>
      <c r="D38" s="72" t="s">
        <v>788</v>
      </c>
      <c r="E38" s="73">
        <v>11</v>
      </c>
      <c r="G38" s="13">
        <f t="shared" si="3"/>
        <v>0</v>
      </c>
      <c r="H38" s="19"/>
    </row>
    <row r="39" spans="1:8" ht="12.75" customHeight="1">
      <c r="A39" s="72" t="s">
        <v>392</v>
      </c>
      <c r="B39" s="70" t="s">
        <v>311</v>
      </c>
      <c r="C39" s="71" t="s">
        <v>312</v>
      </c>
      <c r="D39" s="72" t="s">
        <v>788</v>
      </c>
      <c r="E39" s="73">
        <v>11</v>
      </c>
      <c r="G39" s="13">
        <f t="shared" si="3"/>
        <v>0</v>
      </c>
      <c r="H39" s="19"/>
    </row>
    <row r="40" spans="1:8" ht="12.75" customHeight="1">
      <c r="A40" s="72" t="s">
        <v>393</v>
      </c>
      <c r="B40" s="70" t="s">
        <v>313</v>
      </c>
      <c r="C40" s="71" t="s">
        <v>334</v>
      </c>
      <c r="D40" s="72" t="s">
        <v>788</v>
      </c>
      <c r="E40" s="73">
        <v>1</v>
      </c>
      <c r="G40" s="13">
        <f t="shared" si="3"/>
        <v>0</v>
      </c>
      <c r="H40" s="19"/>
    </row>
    <row r="41" spans="1:8" ht="12.75" customHeight="1">
      <c r="A41" s="72" t="s">
        <v>396</v>
      </c>
      <c r="C41" s="71" t="s">
        <v>335</v>
      </c>
      <c r="D41" s="72" t="s">
        <v>788</v>
      </c>
      <c r="E41" s="73">
        <v>3</v>
      </c>
      <c r="G41" s="13">
        <f t="shared" si="3"/>
        <v>0</v>
      </c>
      <c r="H41" s="19"/>
    </row>
    <row r="42" spans="1:8" ht="12.75" customHeight="1">
      <c r="A42" s="72" t="s">
        <v>397</v>
      </c>
      <c r="B42" s="70" t="s">
        <v>314</v>
      </c>
      <c r="C42" s="71" t="s">
        <v>315</v>
      </c>
      <c r="D42" s="72" t="s">
        <v>788</v>
      </c>
      <c r="E42" s="73">
        <v>1</v>
      </c>
      <c r="G42" s="13">
        <f t="shared" si="3"/>
        <v>0</v>
      </c>
      <c r="H42" s="19"/>
    </row>
    <row r="43" spans="1:8" ht="12.75" customHeight="1">
      <c r="A43" s="72" t="s">
        <v>398</v>
      </c>
      <c r="B43" s="70" t="s">
        <v>316</v>
      </c>
      <c r="C43" s="71" t="s">
        <v>317</v>
      </c>
      <c r="D43" s="72" t="s">
        <v>390</v>
      </c>
      <c r="E43" s="73">
        <v>9</v>
      </c>
      <c r="G43" s="13">
        <f t="shared" si="3"/>
        <v>0</v>
      </c>
      <c r="H43" s="19"/>
    </row>
    <row r="44" spans="1:8" ht="12.75" customHeight="1">
      <c r="A44" s="72" t="s">
        <v>400</v>
      </c>
      <c r="B44" s="70" t="s">
        <v>318</v>
      </c>
      <c r="C44" s="71" t="s">
        <v>319</v>
      </c>
      <c r="D44" s="72" t="s">
        <v>788</v>
      </c>
      <c r="E44" s="73">
        <v>9</v>
      </c>
      <c r="G44" s="13">
        <f t="shared" si="3"/>
        <v>0</v>
      </c>
      <c r="H44" s="19"/>
    </row>
    <row r="45" spans="1:8" ht="12.75" customHeight="1">
      <c r="A45" s="72" t="s">
        <v>401</v>
      </c>
      <c r="B45" s="70" t="s">
        <v>320</v>
      </c>
      <c r="C45" s="71" t="s">
        <v>321</v>
      </c>
      <c r="D45" s="72" t="s">
        <v>390</v>
      </c>
      <c r="E45" s="73">
        <v>9</v>
      </c>
      <c r="G45" s="13">
        <f t="shared" si="3"/>
        <v>0</v>
      </c>
      <c r="H45" s="19"/>
    </row>
    <row r="46" spans="1:8" ht="12.75" customHeight="1">
      <c r="A46" s="72" t="s">
        <v>402</v>
      </c>
      <c r="B46" s="70" t="s">
        <v>322</v>
      </c>
      <c r="C46" s="71" t="s">
        <v>323</v>
      </c>
      <c r="D46" s="72" t="s">
        <v>390</v>
      </c>
      <c r="E46" s="73">
        <v>9</v>
      </c>
      <c r="G46" s="13">
        <f t="shared" si="3"/>
        <v>0</v>
      </c>
      <c r="H46" s="19"/>
    </row>
    <row r="47" spans="1:8" ht="12.75" customHeight="1">
      <c r="A47" s="72" t="s">
        <v>539</v>
      </c>
      <c r="B47" s="70" t="s">
        <v>324</v>
      </c>
      <c r="C47" s="71" t="s">
        <v>325</v>
      </c>
      <c r="D47" s="72" t="s">
        <v>390</v>
      </c>
      <c r="E47" s="73">
        <v>9</v>
      </c>
      <c r="G47" s="13">
        <f t="shared" si="3"/>
        <v>0</v>
      </c>
      <c r="H47" s="19"/>
    </row>
    <row r="48" spans="1:8" ht="12.75" customHeight="1">
      <c r="A48" s="72" t="s">
        <v>540</v>
      </c>
      <c r="B48" s="70" t="s">
        <v>326</v>
      </c>
      <c r="C48" s="71" t="s">
        <v>327</v>
      </c>
      <c r="D48" s="72" t="s">
        <v>390</v>
      </c>
      <c r="E48" s="73">
        <v>9</v>
      </c>
      <c r="G48" s="13">
        <f t="shared" si="3"/>
        <v>0</v>
      </c>
      <c r="H48" s="19"/>
    </row>
    <row r="49" spans="1:8" ht="12.75" customHeight="1">
      <c r="A49" s="72" t="s">
        <v>541</v>
      </c>
      <c r="B49" s="70" t="s">
        <v>328</v>
      </c>
      <c r="C49" s="71" t="s">
        <v>329</v>
      </c>
      <c r="D49" s="72" t="s">
        <v>289</v>
      </c>
      <c r="E49" s="73">
        <v>1.1</v>
      </c>
      <c r="G49" s="13">
        <f t="shared" si="3"/>
        <v>0</v>
      </c>
      <c r="H49" s="19"/>
    </row>
    <row r="50" spans="2:8" ht="12.75" customHeight="1">
      <c r="B50" s="74" t="s">
        <v>702</v>
      </c>
      <c r="C50" s="79" t="s">
        <v>703</v>
      </c>
      <c r="E50" s="73"/>
      <c r="H50" s="19"/>
    </row>
    <row r="51" spans="1:8" ht="12.75" customHeight="1">
      <c r="A51" s="72" t="s">
        <v>389</v>
      </c>
      <c r="B51" s="70" t="s">
        <v>330</v>
      </c>
      <c r="C51" s="71" t="s">
        <v>331</v>
      </c>
      <c r="D51" s="72" t="s">
        <v>707</v>
      </c>
      <c r="E51" s="73">
        <v>25</v>
      </c>
      <c r="G51" s="13">
        <f>E51*F51</f>
        <v>0</v>
      </c>
      <c r="H51" s="19"/>
    </row>
    <row r="52" spans="1:8" ht="12.75" customHeight="1">
      <c r="A52" s="72" t="s">
        <v>391</v>
      </c>
      <c r="B52" s="70" t="s">
        <v>330</v>
      </c>
      <c r="C52" s="71" t="s">
        <v>332</v>
      </c>
      <c r="D52" s="72" t="s">
        <v>755</v>
      </c>
      <c r="E52" s="73">
        <v>1</v>
      </c>
      <c r="G52" s="13">
        <f>E52*F52</f>
        <v>0</v>
      </c>
      <c r="H52" s="19"/>
    </row>
    <row r="53" spans="2:8" ht="12.75" customHeight="1">
      <c r="B53" s="74" t="s">
        <v>740</v>
      </c>
      <c r="C53" s="79" t="s">
        <v>333</v>
      </c>
      <c r="E53" s="73"/>
      <c r="H53" s="19"/>
    </row>
    <row r="54" spans="1:8" ht="12.75" customHeight="1">
      <c r="A54" s="72" t="s">
        <v>389</v>
      </c>
      <c r="B54" s="70" t="s">
        <v>632</v>
      </c>
      <c r="C54" s="71" t="s">
        <v>633</v>
      </c>
      <c r="D54" s="72" t="s">
        <v>289</v>
      </c>
      <c r="E54" s="73">
        <v>1</v>
      </c>
      <c r="G54" s="13">
        <f>E54*F54</f>
        <v>0</v>
      </c>
      <c r="H54" s="19"/>
    </row>
    <row r="55" spans="1:7" ht="12.75" customHeight="1" outlineLevel="1">
      <c r="A55" s="72" t="s">
        <v>391</v>
      </c>
      <c r="B55" s="70" t="s">
        <v>113</v>
      </c>
      <c r="C55" s="108" t="s">
        <v>825</v>
      </c>
      <c r="D55" s="165" t="s">
        <v>390</v>
      </c>
      <c r="E55" s="166">
        <v>12</v>
      </c>
      <c r="F55" s="167"/>
      <c r="G55" s="13">
        <f aca="true" t="shared" si="4" ref="G55:G62">F55*E55</f>
        <v>0</v>
      </c>
    </row>
    <row r="56" spans="1:7" ht="12.75" customHeight="1" outlineLevel="1">
      <c r="A56" s="72" t="s">
        <v>392</v>
      </c>
      <c r="B56" s="70" t="s">
        <v>113</v>
      </c>
      <c r="C56" s="108" t="s">
        <v>826</v>
      </c>
      <c r="D56" s="165" t="s">
        <v>755</v>
      </c>
      <c r="E56" s="166">
        <v>1</v>
      </c>
      <c r="F56" s="167"/>
      <c r="G56" s="13">
        <f t="shared" si="4"/>
        <v>0</v>
      </c>
    </row>
    <row r="57" spans="1:7" ht="12.75" customHeight="1" outlineLevel="1">
      <c r="A57" s="72" t="s">
        <v>393</v>
      </c>
      <c r="B57" s="70" t="s">
        <v>113</v>
      </c>
      <c r="C57" s="108" t="s">
        <v>827</v>
      </c>
      <c r="D57" s="165" t="s">
        <v>390</v>
      </c>
      <c r="E57" s="166">
        <v>1</v>
      </c>
      <c r="F57" s="167"/>
      <c r="G57" s="13">
        <f t="shared" si="4"/>
        <v>0</v>
      </c>
    </row>
    <row r="58" spans="1:7" ht="12.75" customHeight="1" outlineLevel="1">
      <c r="A58" s="72" t="s">
        <v>396</v>
      </c>
      <c r="B58" s="70" t="s">
        <v>113</v>
      </c>
      <c r="C58" s="108" t="s">
        <v>828</v>
      </c>
      <c r="D58" s="165" t="s">
        <v>390</v>
      </c>
      <c r="E58" s="166">
        <v>6</v>
      </c>
      <c r="F58" s="167"/>
      <c r="G58" s="13">
        <f t="shared" si="4"/>
        <v>0</v>
      </c>
    </row>
    <row r="59" spans="1:7" ht="12.75" customHeight="1" outlineLevel="1">
      <c r="A59" s="72" t="s">
        <v>397</v>
      </c>
      <c r="B59" s="70" t="s">
        <v>113</v>
      </c>
      <c r="C59" s="108" t="s">
        <v>829</v>
      </c>
      <c r="D59" s="165" t="s">
        <v>390</v>
      </c>
      <c r="E59" s="166">
        <v>6</v>
      </c>
      <c r="F59" s="167"/>
      <c r="G59" s="13">
        <f t="shared" si="4"/>
        <v>0</v>
      </c>
    </row>
    <row r="60" spans="1:7" ht="12.75" customHeight="1" outlineLevel="1">
      <c r="A60" s="72" t="s">
        <v>398</v>
      </c>
      <c r="B60" s="70" t="s">
        <v>113</v>
      </c>
      <c r="C60" s="108" t="s">
        <v>830</v>
      </c>
      <c r="D60" s="165" t="s">
        <v>788</v>
      </c>
      <c r="E60" s="166">
        <v>1</v>
      </c>
      <c r="F60" s="167"/>
      <c r="G60" s="13">
        <f t="shared" si="4"/>
        <v>0</v>
      </c>
    </row>
    <row r="61" spans="1:7" ht="12" customHeight="1" outlineLevel="1">
      <c r="A61" s="72" t="s">
        <v>400</v>
      </c>
      <c r="B61" s="70" t="s">
        <v>113</v>
      </c>
      <c r="C61" s="108" t="s">
        <v>831</v>
      </c>
      <c r="D61" s="165" t="s">
        <v>390</v>
      </c>
      <c r="E61" s="166">
        <v>15</v>
      </c>
      <c r="F61" s="167"/>
      <c r="G61" s="13">
        <f t="shared" si="4"/>
        <v>0</v>
      </c>
    </row>
    <row r="62" spans="1:7" ht="12.75" customHeight="1" outlineLevel="1">
      <c r="A62" s="72" t="s">
        <v>401</v>
      </c>
      <c r="B62" s="70" t="s">
        <v>131</v>
      </c>
      <c r="C62" s="108" t="s">
        <v>132</v>
      </c>
      <c r="D62" s="165" t="s">
        <v>517</v>
      </c>
      <c r="E62" s="166">
        <v>264</v>
      </c>
      <c r="F62" s="167"/>
      <c r="G62" s="13">
        <f t="shared" si="4"/>
        <v>0</v>
      </c>
    </row>
    <row r="63" spans="1:5" ht="12.75" customHeight="1">
      <c r="A63" s="39" t="s">
        <v>382</v>
      </c>
      <c r="E63" s="73"/>
    </row>
    <row r="64" spans="3:8" ht="12.75" customHeight="1">
      <c r="C64" s="39" t="s">
        <v>439</v>
      </c>
      <c r="D64" s="39" t="s">
        <v>385</v>
      </c>
      <c r="E64" s="76" t="s">
        <v>386</v>
      </c>
      <c r="F64" s="77" t="s">
        <v>387</v>
      </c>
      <c r="G64" s="77" t="s">
        <v>388</v>
      </c>
      <c r="H64" s="96"/>
    </row>
    <row r="65" spans="1:8" ht="12.75" customHeight="1" outlineLevel="1">
      <c r="A65" s="72" t="s">
        <v>389</v>
      </c>
      <c r="B65" s="70" t="s">
        <v>101</v>
      </c>
      <c r="C65" s="108" t="s">
        <v>832</v>
      </c>
      <c r="D65" s="165" t="s">
        <v>390</v>
      </c>
      <c r="E65" s="166">
        <v>80</v>
      </c>
      <c r="F65" s="167"/>
      <c r="G65" s="13">
        <f>F65*E65</f>
        <v>0</v>
      </c>
      <c r="H65" s="97"/>
    </row>
    <row r="66" spans="1:9" s="78" customFormat="1" ht="12.75" customHeight="1" outlineLevel="1">
      <c r="A66" s="72" t="s">
        <v>391</v>
      </c>
      <c r="B66" s="70" t="s">
        <v>113</v>
      </c>
      <c r="C66" s="108" t="s">
        <v>833</v>
      </c>
      <c r="D66" s="165" t="s">
        <v>434</v>
      </c>
      <c r="E66" s="166">
        <v>191</v>
      </c>
      <c r="F66" s="167"/>
      <c r="G66" s="13">
        <f aca="true" t="shared" si="5" ref="G66:G74">F66*E66</f>
        <v>0</v>
      </c>
      <c r="H66" s="97"/>
      <c r="I66" s="31"/>
    </row>
    <row r="67" spans="1:9" s="78" customFormat="1" ht="12.75" customHeight="1" outlineLevel="1">
      <c r="A67" s="72" t="s">
        <v>392</v>
      </c>
      <c r="B67" s="70" t="s">
        <v>113</v>
      </c>
      <c r="C67" s="108" t="s">
        <v>834</v>
      </c>
      <c r="D67" s="165" t="s">
        <v>434</v>
      </c>
      <c r="E67" s="166">
        <v>191</v>
      </c>
      <c r="F67" s="167"/>
      <c r="G67" s="13">
        <f t="shared" si="5"/>
        <v>0</v>
      </c>
      <c r="H67" s="97"/>
      <c r="I67" s="31"/>
    </row>
    <row r="68" spans="1:9" s="78" customFormat="1" ht="12.75" customHeight="1" outlineLevel="1">
      <c r="A68" s="72" t="s">
        <v>393</v>
      </c>
      <c r="B68" s="70" t="s">
        <v>113</v>
      </c>
      <c r="C68" s="108" t="s">
        <v>835</v>
      </c>
      <c r="D68" s="165" t="s">
        <v>434</v>
      </c>
      <c r="E68" s="166">
        <v>191</v>
      </c>
      <c r="F68" s="167"/>
      <c r="G68" s="13">
        <f t="shared" si="5"/>
        <v>0</v>
      </c>
      <c r="H68" s="97"/>
      <c r="I68" s="31"/>
    </row>
    <row r="69" spans="1:9" s="150" customFormat="1" ht="12.75" customHeight="1" outlineLevel="1" collapsed="1">
      <c r="A69" s="72" t="s">
        <v>396</v>
      </c>
      <c r="B69" s="70" t="s">
        <v>113</v>
      </c>
      <c r="C69" s="108" t="s">
        <v>836</v>
      </c>
      <c r="D69" s="165" t="s">
        <v>755</v>
      </c>
      <c r="E69" s="166">
        <v>1</v>
      </c>
      <c r="F69" s="167"/>
      <c r="G69" s="13">
        <f t="shared" si="5"/>
        <v>0</v>
      </c>
      <c r="H69" s="97"/>
      <c r="I69" s="31"/>
    </row>
    <row r="70" spans="1:9" s="150" customFormat="1" ht="12.75" customHeight="1" outlineLevel="1" collapsed="1">
      <c r="A70" s="72" t="s">
        <v>397</v>
      </c>
      <c r="B70" s="70" t="s">
        <v>113</v>
      </c>
      <c r="C70" s="108" t="s">
        <v>837</v>
      </c>
      <c r="D70" s="165" t="s">
        <v>755</v>
      </c>
      <c r="E70" s="166">
        <v>1</v>
      </c>
      <c r="F70" s="167"/>
      <c r="G70" s="13">
        <f t="shared" si="5"/>
        <v>0</v>
      </c>
      <c r="H70" s="97"/>
      <c r="I70" s="31"/>
    </row>
    <row r="71" spans="1:9" s="78" customFormat="1" ht="12.75" customHeight="1" outlineLevel="1">
      <c r="A71" s="72" t="s">
        <v>398</v>
      </c>
      <c r="B71" s="99" t="s">
        <v>748</v>
      </c>
      <c r="C71" s="108" t="s">
        <v>822</v>
      </c>
      <c r="D71" s="165" t="s">
        <v>445</v>
      </c>
      <c r="E71" s="166">
        <v>36</v>
      </c>
      <c r="F71" s="167"/>
      <c r="G71" s="13">
        <f t="shared" si="5"/>
        <v>0</v>
      </c>
      <c r="H71" s="97"/>
      <c r="I71" s="31"/>
    </row>
    <row r="72" spans="1:9" s="78" customFormat="1" ht="13.5" customHeight="1" outlineLevel="1">
      <c r="A72" s="72" t="s">
        <v>400</v>
      </c>
      <c r="B72" s="301" t="s">
        <v>133</v>
      </c>
      <c r="C72" s="108" t="s">
        <v>139</v>
      </c>
      <c r="D72" s="165" t="s">
        <v>517</v>
      </c>
      <c r="E72" s="166">
        <v>260</v>
      </c>
      <c r="F72" s="167"/>
      <c r="G72" s="13">
        <f t="shared" si="5"/>
        <v>0</v>
      </c>
      <c r="H72" s="97"/>
      <c r="I72" s="31"/>
    </row>
    <row r="73" spans="1:9" s="78" customFormat="1" ht="12.75" customHeight="1" outlineLevel="1">
      <c r="A73" s="72" t="s">
        <v>401</v>
      </c>
      <c r="B73" s="301" t="s">
        <v>134</v>
      </c>
      <c r="C73" s="108" t="s">
        <v>140</v>
      </c>
      <c r="D73" s="165" t="s">
        <v>390</v>
      </c>
      <c r="E73" s="166">
        <v>25</v>
      </c>
      <c r="F73" s="167"/>
      <c r="G73" s="13">
        <f t="shared" si="5"/>
        <v>0</v>
      </c>
      <c r="H73" s="97"/>
      <c r="I73" s="31"/>
    </row>
    <row r="74" spans="1:9" s="78" customFormat="1" ht="12.75" customHeight="1" outlineLevel="1">
      <c r="A74" s="72" t="s">
        <v>402</v>
      </c>
      <c r="B74" s="301" t="s">
        <v>135</v>
      </c>
      <c r="C74" s="108" t="s">
        <v>141</v>
      </c>
      <c r="D74" s="165" t="s">
        <v>136</v>
      </c>
      <c r="E74" s="166">
        <v>127</v>
      </c>
      <c r="F74" s="167"/>
      <c r="G74" s="13">
        <f t="shared" si="5"/>
        <v>0</v>
      </c>
      <c r="H74" s="97"/>
      <c r="I74" s="31"/>
    </row>
    <row r="75" spans="1:9" s="78" customFormat="1" ht="12.75" customHeight="1" outlineLevel="1">
      <c r="A75" s="72"/>
      <c r="B75" s="99"/>
      <c r="C75" s="108"/>
      <c r="D75" s="165"/>
      <c r="E75" s="166"/>
      <c r="F75" s="167"/>
      <c r="G75" s="13"/>
      <c r="H75" s="97"/>
      <c r="I75" s="31"/>
    </row>
    <row r="76" spans="1:9" s="78" customFormat="1" ht="12.75" customHeight="1" outlineLevel="1">
      <c r="A76" s="84" t="s">
        <v>407</v>
      </c>
      <c r="B76" s="99"/>
      <c r="C76" s="108"/>
      <c r="D76" s="165"/>
      <c r="E76" s="166"/>
      <c r="F76" s="167"/>
      <c r="G76" s="13"/>
      <c r="H76" s="97"/>
      <c r="I76" s="31"/>
    </row>
    <row r="77" spans="1:8" s="36" customFormat="1" ht="12.75" customHeight="1">
      <c r="A77" s="16" t="s">
        <v>447</v>
      </c>
      <c r="B77" s="58"/>
      <c r="C77" s="85"/>
      <c r="D77" s="72"/>
      <c r="E77" s="59"/>
      <c r="F77" s="60"/>
      <c r="G77" s="60"/>
      <c r="H77" s="61"/>
    </row>
    <row r="78" spans="1:8" s="36" customFormat="1" ht="12.75" customHeight="1">
      <c r="A78" s="16" t="s">
        <v>448</v>
      </c>
      <c r="B78" s="86"/>
      <c r="C78" s="35"/>
      <c r="D78" s="87"/>
      <c r="E78" s="87"/>
      <c r="F78" s="60"/>
      <c r="G78" s="13">
        <f>SUM(G55:G61)</f>
        <v>0</v>
      </c>
      <c r="H78" s="72"/>
    </row>
    <row r="79" spans="1:8" s="36" customFormat="1" ht="12.75" customHeight="1">
      <c r="A79" s="16" t="s">
        <v>449</v>
      </c>
      <c r="B79" s="86"/>
      <c r="C79" s="35"/>
      <c r="D79" s="87"/>
      <c r="E79" s="87"/>
      <c r="F79" s="60"/>
      <c r="G79" s="13">
        <f>SUM(G65:G71)</f>
        <v>0</v>
      </c>
      <c r="H79" s="72"/>
    </row>
    <row r="80" spans="1:8" s="36" customFormat="1" ht="12.75" customHeight="1">
      <c r="A80" s="16" t="s">
        <v>450</v>
      </c>
      <c r="B80" s="86"/>
      <c r="C80" s="35"/>
      <c r="D80" s="87"/>
      <c r="E80" s="87"/>
      <c r="F80" s="60"/>
      <c r="G80" s="13">
        <v>0</v>
      </c>
      <c r="H80" s="88"/>
    </row>
    <row r="81" spans="1:8" s="36" customFormat="1" ht="12.75" customHeight="1">
      <c r="A81" s="41" t="s">
        <v>394</v>
      </c>
      <c r="B81" s="86"/>
      <c r="C81" s="35"/>
      <c r="D81" s="87"/>
      <c r="E81" s="87"/>
      <c r="F81" s="60"/>
      <c r="G81" s="13">
        <v>0</v>
      </c>
      <c r="H81" s="88"/>
    </row>
    <row r="82" spans="1:8" s="10" customFormat="1" ht="12.75" customHeight="1">
      <c r="A82" s="72"/>
      <c r="B82" s="58"/>
      <c r="C82" s="61"/>
      <c r="D82" s="59"/>
      <c r="E82" s="59"/>
      <c r="F82" s="89"/>
      <c r="G82" s="89">
        <f>SUM(G78:G81)</f>
        <v>0</v>
      </c>
      <c r="H82" s="39"/>
    </row>
    <row r="262" spans="3:4" ht="12.75" customHeight="1">
      <c r="C262" s="90"/>
      <c r="D262" s="90"/>
    </row>
    <row r="263" spans="3:4" ht="12.75" customHeight="1">
      <c r="C263" s="90"/>
      <c r="D263" s="90"/>
    </row>
  </sheetData>
  <sheetProtection/>
  <conditionalFormatting sqref="I371:P394">
    <cfRule type="cellIs" priority="1" dxfId="0" operator="lessThan" stopIfTrue="1">
      <formula>#REF!</formula>
    </cfRule>
  </conditionalFormatting>
  <printOptions/>
  <pageMargins left="0.7" right="0.7" top="0.787401575" bottom="0.7874015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59"/>
  <sheetViews>
    <sheetView tabSelected="1" zoomScale="90" zoomScaleNormal="90" zoomScalePageLayoutView="0" workbookViewId="0" topLeftCell="A19">
      <selection activeCell="E84" sqref="E84"/>
    </sheetView>
  </sheetViews>
  <sheetFormatPr defaultColWidth="10.7109375" defaultRowHeight="12.75" customHeight="1" outlineLevelRow="1" outlineLevelCol="1"/>
  <cols>
    <col min="1" max="1" width="4.00390625" style="72" customWidth="1"/>
    <col min="2" max="2" width="59.57421875" style="71" customWidth="1"/>
    <col min="3" max="3" width="4.57421875" style="31" bestFit="1" customWidth="1"/>
    <col min="4" max="4" width="5.7109375" style="31" bestFit="1" customWidth="1"/>
    <col min="5" max="5" width="15.7109375" style="12" customWidth="1"/>
    <col min="6" max="6" width="17.28125" style="12" bestFit="1" customWidth="1"/>
    <col min="7" max="7" width="21.28125" style="72" customWidth="1" outlineLevel="1"/>
    <col min="8" max="16384" width="10.7109375" style="31" customWidth="1"/>
  </cols>
  <sheetData>
    <row r="1" spans="1:7" s="51" customFormat="1" ht="12.75" customHeight="1">
      <c r="A1" s="51" t="s">
        <v>381</v>
      </c>
      <c r="B1" s="178" t="s">
        <v>395</v>
      </c>
      <c r="C1" s="15"/>
      <c r="D1" s="15"/>
      <c r="E1" s="179"/>
      <c r="F1" s="179"/>
      <c r="G1" s="17"/>
    </row>
    <row r="2" spans="2:7" s="51" customFormat="1" ht="12.75" customHeight="1">
      <c r="B2" s="51" t="s">
        <v>415</v>
      </c>
      <c r="C2" s="15"/>
      <c r="D2" s="15"/>
      <c r="E2" s="179"/>
      <c r="F2" s="179"/>
      <c r="G2" s="19"/>
    </row>
    <row r="3" spans="2:7" s="51" customFormat="1" ht="12.75" customHeight="1">
      <c r="B3" s="51" t="s">
        <v>551</v>
      </c>
      <c r="C3" s="15"/>
      <c r="D3" s="15"/>
      <c r="E3" s="179"/>
      <c r="F3" s="179"/>
      <c r="G3" s="19"/>
    </row>
    <row r="4" ht="12.75" customHeight="1">
      <c r="G4" s="17" t="s">
        <v>404</v>
      </c>
    </row>
    <row r="5" spans="1:7" ht="12.75" customHeight="1">
      <c r="A5" s="69" t="s">
        <v>433</v>
      </c>
      <c r="D5" s="152"/>
      <c r="G5" s="19" t="s">
        <v>405</v>
      </c>
    </row>
    <row r="6" spans="1:7" s="78" customFormat="1" ht="12.75" customHeight="1">
      <c r="A6" s="39" t="s">
        <v>382</v>
      </c>
      <c r="B6" s="75" t="s">
        <v>384</v>
      </c>
      <c r="C6" s="39" t="s">
        <v>385</v>
      </c>
      <c r="D6" s="76" t="s">
        <v>386</v>
      </c>
      <c r="E6" s="77" t="s">
        <v>387</v>
      </c>
      <c r="F6" s="77" t="s">
        <v>388</v>
      </c>
      <c r="G6" s="19" t="s">
        <v>406</v>
      </c>
    </row>
    <row r="7" spans="1:6" ht="12.75" customHeight="1" outlineLevel="1">
      <c r="A7" s="72" t="s">
        <v>389</v>
      </c>
      <c r="B7" s="71" t="s">
        <v>454</v>
      </c>
      <c r="C7" s="31" t="s">
        <v>434</v>
      </c>
      <c r="D7" s="31">
        <f>D13</f>
        <v>80</v>
      </c>
      <c r="F7" s="12">
        <f>E7*D7</f>
        <v>0</v>
      </c>
    </row>
    <row r="8" spans="1:6" ht="12.75" customHeight="1" outlineLevel="1">
      <c r="A8" s="72" t="s">
        <v>391</v>
      </c>
      <c r="B8" s="71" t="s">
        <v>455</v>
      </c>
      <c r="C8" s="31" t="s">
        <v>434</v>
      </c>
      <c r="D8" s="31">
        <f>D15+D16</f>
        <v>83</v>
      </c>
      <c r="F8" s="12">
        <f aca="true" t="shared" si="0" ref="F8:F42">E8*D8</f>
        <v>0</v>
      </c>
    </row>
    <row r="9" spans="1:6" ht="12.75" customHeight="1" outlineLevel="1">
      <c r="A9" s="72" t="s">
        <v>392</v>
      </c>
      <c r="B9" s="71" t="s">
        <v>456</v>
      </c>
      <c r="C9" s="31" t="s">
        <v>434</v>
      </c>
      <c r="D9" s="31">
        <v>520</v>
      </c>
      <c r="F9" s="12">
        <f t="shared" si="0"/>
        <v>0</v>
      </c>
    </row>
    <row r="10" spans="1:6" ht="12.75" customHeight="1" outlineLevel="1">
      <c r="A10" s="72" t="s">
        <v>393</v>
      </c>
      <c r="B10" s="71" t="s">
        <v>457</v>
      </c>
      <c r="C10" s="31" t="s">
        <v>434</v>
      </c>
      <c r="D10" s="31">
        <v>1923</v>
      </c>
      <c r="F10" s="12">
        <f t="shared" si="0"/>
        <v>0</v>
      </c>
    </row>
    <row r="11" spans="1:6" ht="12.75" customHeight="1" outlineLevel="1">
      <c r="A11" s="72" t="s">
        <v>396</v>
      </c>
      <c r="B11" s="71" t="s">
        <v>458</v>
      </c>
      <c r="C11" s="31" t="s">
        <v>434</v>
      </c>
      <c r="D11" s="31">
        <v>1956</v>
      </c>
      <c r="F11" s="12">
        <f t="shared" si="0"/>
        <v>0</v>
      </c>
    </row>
    <row r="12" spans="1:6" ht="12.75" customHeight="1" outlineLevel="1">
      <c r="A12" s="72" t="s">
        <v>397</v>
      </c>
      <c r="B12" s="71" t="s">
        <v>459</v>
      </c>
      <c r="C12" s="31" t="s">
        <v>434</v>
      </c>
      <c r="D12" s="31">
        <v>40</v>
      </c>
      <c r="F12" s="12">
        <f t="shared" si="0"/>
        <v>0</v>
      </c>
    </row>
    <row r="13" spans="1:6" ht="12.75" customHeight="1" outlineLevel="1">
      <c r="A13" s="72" t="s">
        <v>398</v>
      </c>
      <c r="B13" s="71" t="s">
        <v>460</v>
      </c>
      <c r="C13" s="31" t="s">
        <v>434</v>
      </c>
      <c r="D13" s="31">
        <v>80</v>
      </c>
      <c r="F13" s="12">
        <f t="shared" si="0"/>
        <v>0</v>
      </c>
    </row>
    <row r="14" spans="1:6" ht="12.75" customHeight="1" outlineLevel="1">
      <c r="A14" s="72" t="s">
        <v>400</v>
      </c>
      <c r="B14" s="71" t="s">
        <v>838</v>
      </c>
      <c r="C14" s="31" t="s">
        <v>434</v>
      </c>
      <c r="D14" s="31">
        <v>32</v>
      </c>
      <c r="F14" s="12">
        <f t="shared" si="0"/>
        <v>0</v>
      </c>
    </row>
    <row r="15" spans="1:6" ht="12.75" customHeight="1" outlineLevel="1">
      <c r="A15" s="72" t="s">
        <v>401</v>
      </c>
      <c r="B15" s="71" t="s">
        <v>461</v>
      </c>
      <c r="C15" s="31" t="s">
        <v>434</v>
      </c>
      <c r="D15" s="31">
        <v>48</v>
      </c>
      <c r="F15" s="12">
        <f t="shared" si="0"/>
        <v>0</v>
      </c>
    </row>
    <row r="16" spans="1:6" ht="12.75" customHeight="1" outlineLevel="1">
      <c r="A16" s="72" t="s">
        <v>402</v>
      </c>
      <c r="B16" s="71" t="s">
        <v>462</v>
      </c>
      <c r="C16" s="31" t="s">
        <v>434</v>
      </c>
      <c r="D16" s="31">
        <v>35</v>
      </c>
      <c r="F16" s="12">
        <f t="shared" si="0"/>
        <v>0</v>
      </c>
    </row>
    <row r="17" spans="1:6" ht="12.75" customHeight="1" outlineLevel="1">
      <c r="A17" s="72" t="s">
        <v>539</v>
      </c>
      <c r="B17" s="71" t="s">
        <v>463</v>
      </c>
      <c r="C17" s="31" t="s">
        <v>390</v>
      </c>
      <c r="D17" s="31">
        <f>D23+D24+D25+D26+D18</f>
        <v>147</v>
      </c>
      <c r="F17" s="12">
        <f t="shared" si="0"/>
        <v>0</v>
      </c>
    </row>
    <row r="18" spans="1:6" ht="12.75" customHeight="1" outlineLevel="1">
      <c r="A18" s="72" t="s">
        <v>540</v>
      </c>
      <c r="B18" s="71" t="s">
        <v>464</v>
      </c>
      <c r="C18" s="31" t="s">
        <v>390</v>
      </c>
      <c r="D18" s="31">
        <v>35</v>
      </c>
      <c r="F18" s="12">
        <f t="shared" si="0"/>
        <v>0</v>
      </c>
    </row>
    <row r="19" spans="1:6" ht="12.75" customHeight="1" outlineLevel="1">
      <c r="A19" s="72" t="s">
        <v>541</v>
      </c>
      <c r="B19" s="71" t="s">
        <v>465</v>
      </c>
      <c r="C19" s="31" t="s">
        <v>390</v>
      </c>
      <c r="D19" s="31">
        <v>30</v>
      </c>
      <c r="F19" s="12">
        <f t="shared" si="0"/>
        <v>0</v>
      </c>
    </row>
    <row r="20" spans="1:6" ht="12.75" customHeight="1" outlineLevel="1">
      <c r="A20" s="72" t="s">
        <v>542</v>
      </c>
      <c r="B20" s="71" t="s">
        <v>466</v>
      </c>
      <c r="C20" s="31" t="s">
        <v>390</v>
      </c>
      <c r="D20" s="31">
        <v>167</v>
      </c>
      <c r="F20" s="12">
        <f t="shared" si="0"/>
        <v>0</v>
      </c>
    </row>
    <row r="21" spans="1:6" ht="12.75" customHeight="1" outlineLevel="1">
      <c r="A21" s="72" t="s">
        <v>543</v>
      </c>
      <c r="B21" s="71" t="s">
        <v>467</v>
      </c>
      <c r="C21" s="31" t="s">
        <v>390</v>
      </c>
      <c r="D21" s="31">
        <f>D23+D25+D26</f>
        <v>87</v>
      </c>
      <c r="F21" s="12">
        <f t="shared" si="0"/>
        <v>0</v>
      </c>
    </row>
    <row r="22" spans="1:6" ht="12.75" customHeight="1" outlineLevel="1">
      <c r="A22" s="72" t="s">
        <v>544</v>
      </c>
      <c r="B22" s="71" t="s">
        <v>468</v>
      </c>
      <c r="C22" s="31" t="s">
        <v>390</v>
      </c>
      <c r="D22" s="31">
        <f>D24</f>
        <v>25</v>
      </c>
      <c r="F22" s="12">
        <f t="shared" si="0"/>
        <v>0</v>
      </c>
    </row>
    <row r="23" spans="1:7" ht="12.75" customHeight="1" outlineLevel="1">
      <c r="A23" s="72" t="s">
        <v>545</v>
      </c>
      <c r="B23" s="71" t="s">
        <v>469</v>
      </c>
      <c r="C23" s="31" t="s">
        <v>390</v>
      </c>
      <c r="D23" s="31">
        <v>40</v>
      </c>
      <c r="F23" s="12">
        <f t="shared" si="0"/>
        <v>0</v>
      </c>
      <c r="G23" s="96"/>
    </row>
    <row r="24" spans="1:7" ht="12.75" customHeight="1" outlineLevel="1">
      <c r="A24" s="72" t="s">
        <v>546</v>
      </c>
      <c r="B24" s="71" t="s">
        <v>470</v>
      </c>
      <c r="C24" s="31" t="s">
        <v>390</v>
      </c>
      <c r="D24" s="31">
        <v>25</v>
      </c>
      <c r="F24" s="12">
        <f t="shared" si="0"/>
        <v>0</v>
      </c>
      <c r="G24" s="97"/>
    </row>
    <row r="25" spans="1:7" ht="12.75" customHeight="1" outlineLevel="1">
      <c r="A25" s="72" t="s">
        <v>547</v>
      </c>
      <c r="B25" s="71" t="s">
        <v>471</v>
      </c>
      <c r="C25" s="31" t="s">
        <v>390</v>
      </c>
      <c r="D25" s="31">
        <v>32</v>
      </c>
      <c r="F25" s="12">
        <f t="shared" si="0"/>
        <v>0</v>
      </c>
      <c r="G25" s="97"/>
    </row>
    <row r="26" spans="1:7" ht="12.75" customHeight="1" outlineLevel="1">
      <c r="A26" s="72" t="s">
        <v>548</v>
      </c>
      <c r="B26" s="71" t="s">
        <v>472</v>
      </c>
      <c r="C26" s="31" t="s">
        <v>390</v>
      </c>
      <c r="D26" s="31">
        <v>15</v>
      </c>
      <c r="F26" s="12">
        <f t="shared" si="0"/>
        <v>0</v>
      </c>
      <c r="G26" s="97"/>
    </row>
    <row r="27" spans="1:7" ht="12.75" customHeight="1" outlineLevel="1">
      <c r="A27" s="72" t="s">
        <v>549</v>
      </c>
      <c r="B27" s="71" t="s">
        <v>473</v>
      </c>
      <c r="C27" s="31" t="s">
        <v>390</v>
      </c>
      <c r="D27" s="31">
        <v>132</v>
      </c>
      <c r="F27" s="12">
        <f t="shared" si="0"/>
        <v>0</v>
      </c>
      <c r="G27" s="97"/>
    </row>
    <row r="28" spans="1:7" ht="12.75" customHeight="1" outlineLevel="1">
      <c r="A28" s="72" t="s">
        <v>886</v>
      </c>
      <c r="B28" s="71" t="s">
        <v>474</v>
      </c>
      <c r="C28" s="31" t="s">
        <v>390</v>
      </c>
      <c r="D28" s="31">
        <v>126</v>
      </c>
      <c r="F28" s="12">
        <f t="shared" si="0"/>
        <v>0</v>
      </c>
      <c r="G28" s="97"/>
    </row>
    <row r="29" spans="1:7" ht="12.75" customHeight="1" outlineLevel="1">
      <c r="A29" s="72" t="s">
        <v>887</v>
      </c>
      <c r="B29" s="71" t="s">
        <v>475</v>
      </c>
      <c r="C29" s="31" t="s">
        <v>390</v>
      </c>
      <c r="D29" s="31">
        <v>45</v>
      </c>
      <c r="F29" s="12">
        <f t="shared" si="0"/>
        <v>0</v>
      </c>
      <c r="G29" s="97"/>
    </row>
    <row r="30" spans="1:7" ht="12.75" customHeight="1" outlineLevel="1">
      <c r="A30" s="72" t="s">
        <v>888</v>
      </c>
      <c r="B30" s="71" t="s">
        <v>476</v>
      </c>
      <c r="C30" s="31" t="s">
        <v>390</v>
      </c>
      <c r="D30" s="31">
        <v>48</v>
      </c>
      <c r="F30" s="12">
        <f t="shared" si="0"/>
        <v>0</v>
      </c>
      <c r="G30" s="97"/>
    </row>
    <row r="31" spans="1:7" ht="12.75" customHeight="1" outlineLevel="1">
      <c r="A31" s="72" t="s">
        <v>889</v>
      </c>
      <c r="B31" s="71" t="s">
        <v>477</v>
      </c>
      <c r="C31" s="31" t="s">
        <v>390</v>
      </c>
      <c r="D31" s="31">
        <v>24</v>
      </c>
      <c r="F31" s="12">
        <f t="shared" si="0"/>
        <v>0</v>
      </c>
      <c r="G31" s="97"/>
    </row>
    <row r="32" spans="1:7" ht="12.75" customHeight="1" outlineLevel="1">
      <c r="A32" s="72" t="s">
        <v>891</v>
      </c>
      <c r="B32" s="153" t="s">
        <v>478</v>
      </c>
      <c r="C32" s="31" t="s">
        <v>390</v>
      </c>
      <c r="D32" s="31">
        <v>23</v>
      </c>
      <c r="F32" s="12">
        <f t="shared" si="0"/>
        <v>0</v>
      </c>
      <c r="G32" s="70" t="s">
        <v>17</v>
      </c>
    </row>
    <row r="33" spans="1:7" ht="12.75" customHeight="1" outlineLevel="1">
      <c r="A33" s="72" t="s">
        <v>892</v>
      </c>
      <c r="B33" s="153" t="s">
        <v>479</v>
      </c>
      <c r="C33" s="31" t="s">
        <v>390</v>
      </c>
      <c r="D33" s="31">
        <v>73</v>
      </c>
      <c r="F33" s="12">
        <f t="shared" si="0"/>
        <v>0</v>
      </c>
      <c r="G33" s="70" t="s">
        <v>17</v>
      </c>
    </row>
    <row r="34" spans="1:7" ht="12.75" customHeight="1" outlineLevel="1">
      <c r="A34" s="72" t="s">
        <v>893</v>
      </c>
      <c r="B34" s="153" t="s">
        <v>841</v>
      </c>
      <c r="C34" s="31" t="s">
        <v>390</v>
      </c>
      <c r="D34" s="31">
        <v>15</v>
      </c>
      <c r="F34" s="12">
        <f t="shared" si="0"/>
        <v>0</v>
      </c>
      <c r="G34" s="70"/>
    </row>
    <row r="35" spans="1:7" ht="12.75" customHeight="1" outlineLevel="1">
      <c r="A35" s="72" t="s">
        <v>894</v>
      </c>
      <c r="B35" s="153" t="s">
        <v>480</v>
      </c>
      <c r="C35" s="31" t="s">
        <v>390</v>
      </c>
      <c r="D35" s="31">
        <f>D36+D37</f>
        <v>398</v>
      </c>
      <c r="F35" s="12">
        <f t="shared" si="0"/>
        <v>0</v>
      </c>
      <c r="G35" s="70"/>
    </row>
    <row r="36" spans="1:7" ht="12.75" customHeight="1" outlineLevel="1">
      <c r="A36" s="72" t="s">
        <v>895</v>
      </c>
      <c r="B36" s="51" t="s">
        <v>840</v>
      </c>
      <c r="C36" s="31" t="s">
        <v>390</v>
      </c>
      <c r="D36" s="31">
        <f>(D32*2)+(D33*4)</f>
        <v>338</v>
      </c>
      <c r="F36" s="12">
        <f t="shared" si="0"/>
        <v>0</v>
      </c>
      <c r="G36" s="70"/>
    </row>
    <row r="37" spans="1:7" ht="12.75" customHeight="1" outlineLevel="1">
      <c r="A37" s="72" t="s">
        <v>926</v>
      </c>
      <c r="B37" s="51" t="s">
        <v>839</v>
      </c>
      <c r="D37" s="31">
        <f>D34*4</f>
        <v>60</v>
      </c>
      <c r="F37" s="12">
        <f t="shared" si="0"/>
        <v>0</v>
      </c>
      <c r="G37" s="70"/>
    </row>
    <row r="38" spans="1:7" ht="12.75" customHeight="1" outlineLevel="1">
      <c r="A38" s="72" t="s">
        <v>928</v>
      </c>
      <c r="B38" s="51" t="s">
        <v>481</v>
      </c>
      <c r="C38" s="31" t="s">
        <v>390</v>
      </c>
      <c r="D38" s="31">
        <f>D32+D33</f>
        <v>96</v>
      </c>
      <c r="F38" s="12">
        <f t="shared" si="0"/>
        <v>0</v>
      </c>
      <c r="G38" s="70"/>
    </row>
    <row r="39" spans="1:7" ht="12.75" customHeight="1">
      <c r="A39" s="72" t="s">
        <v>930</v>
      </c>
      <c r="B39" s="71" t="s">
        <v>482</v>
      </c>
      <c r="C39" s="31" t="s">
        <v>390</v>
      </c>
      <c r="D39" s="31">
        <v>58</v>
      </c>
      <c r="F39" s="12">
        <f t="shared" si="0"/>
        <v>0</v>
      </c>
      <c r="G39" s="51"/>
    </row>
    <row r="40" spans="1:6" ht="12.75" customHeight="1">
      <c r="A40" s="72" t="s">
        <v>932</v>
      </c>
      <c r="B40" s="71" t="s">
        <v>483</v>
      </c>
      <c r="C40" s="31" t="s">
        <v>390</v>
      </c>
      <c r="D40" s="31">
        <v>1</v>
      </c>
      <c r="F40" s="12">
        <f t="shared" si="0"/>
        <v>0</v>
      </c>
    </row>
    <row r="41" spans="1:7" ht="12.75" customHeight="1">
      <c r="A41" s="72" t="s">
        <v>934</v>
      </c>
      <c r="B41" s="71" t="s">
        <v>484</v>
      </c>
      <c r="C41" s="31" t="s">
        <v>390</v>
      </c>
      <c r="D41" s="31">
        <v>4</v>
      </c>
      <c r="F41" s="12">
        <f t="shared" si="0"/>
        <v>0</v>
      </c>
      <c r="G41" s="88"/>
    </row>
    <row r="42" spans="1:7" ht="12.75" customHeight="1">
      <c r="A42" s="72" t="s">
        <v>936</v>
      </c>
      <c r="B42" s="71" t="s">
        <v>485</v>
      </c>
      <c r="C42" s="31" t="s">
        <v>390</v>
      </c>
      <c r="D42" s="31">
        <v>1</v>
      </c>
      <c r="F42" s="12">
        <f t="shared" si="0"/>
        <v>0</v>
      </c>
      <c r="G42" s="88"/>
    </row>
    <row r="43" spans="1:4" ht="12.75" customHeight="1">
      <c r="A43" s="69" t="s">
        <v>438</v>
      </c>
      <c r="D43" s="152"/>
    </row>
    <row r="44" spans="1:6" ht="12.75" customHeight="1">
      <c r="A44" s="39" t="s">
        <v>382</v>
      </c>
      <c r="B44" s="39" t="s">
        <v>439</v>
      </c>
      <c r="C44" s="39" t="s">
        <v>385</v>
      </c>
      <c r="D44" s="76" t="s">
        <v>386</v>
      </c>
      <c r="E44" s="77" t="s">
        <v>387</v>
      </c>
      <c r="F44" s="77" t="s">
        <v>388</v>
      </c>
    </row>
    <row r="45" spans="1:7" s="78" customFormat="1" ht="12.75" customHeight="1">
      <c r="A45" s="72" t="s">
        <v>389</v>
      </c>
      <c r="B45" s="78" t="s">
        <v>486</v>
      </c>
      <c r="C45" s="31" t="s">
        <v>440</v>
      </c>
      <c r="D45" s="78">
        <v>850</v>
      </c>
      <c r="E45" s="154"/>
      <c r="F45" s="12">
        <f>D45*E45</f>
        <v>0</v>
      </c>
      <c r="G45" s="72"/>
    </row>
    <row r="46" spans="1:7" s="78" customFormat="1" ht="12.75" customHeight="1">
      <c r="A46" s="72" t="s">
        <v>391</v>
      </c>
      <c r="B46" s="78" t="s">
        <v>487</v>
      </c>
      <c r="C46" s="31" t="s">
        <v>440</v>
      </c>
      <c r="D46" s="78">
        <v>380</v>
      </c>
      <c r="E46" s="154"/>
      <c r="F46" s="12">
        <f aca="true" t="shared" si="1" ref="F46:F65">D46*E46</f>
        <v>0</v>
      </c>
      <c r="G46" s="72"/>
    </row>
    <row r="47" spans="1:7" s="78" customFormat="1" ht="12.75" customHeight="1">
      <c r="A47" s="72" t="s">
        <v>392</v>
      </c>
      <c r="B47" s="78" t="s">
        <v>488</v>
      </c>
      <c r="C47" s="31" t="s">
        <v>434</v>
      </c>
      <c r="D47" s="78">
        <v>265</v>
      </c>
      <c r="E47" s="154"/>
      <c r="F47" s="12">
        <f t="shared" si="1"/>
        <v>0</v>
      </c>
      <c r="G47" s="72"/>
    </row>
    <row r="48" spans="1:7" s="78" customFormat="1" ht="12.75" customHeight="1">
      <c r="A48" s="72" t="s">
        <v>393</v>
      </c>
      <c r="B48" s="78" t="s">
        <v>489</v>
      </c>
      <c r="C48" s="31" t="s">
        <v>434</v>
      </c>
      <c r="D48" s="78">
        <v>61</v>
      </c>
      <c r="E48" s="154"/>
      <c r="F48" s="12">
        <f t="shared" si="1"/>
        <v>0</v>
      </c>
      <c r="G48" s="72"/>
    </row>
    <row r="49" spans="1:7" s="78" customFormat="1" ht="12.75" customHeight="1">
      <c r="A49" s="72" t="s">
        <v>396</v>
      </c>
      <c r="B49" s="78" t="s">
        <v>490</v>
      </c>
      <c r="C49" s="31" t="s">
        <v>390</v>
      </c>
      <c r="D49" s="78">
        <f>D27+D28</f>
        <v>258</v>
      </c>
      <c r="E49" s="154"/>
      <c r="F49" s="12">
        <f t="shared" si="1"/>
        <v>0</v>
      </c>
      <c r="G49" s="72"/>
    </row>
    <row r="50" spans="1:7" s="78" customFormat="1" ht="12.75" customHeight="1">
      <c r="A50" s="72" t="s">
        <v>397</v>
      </c>
      <c r="B50" s="78" t="s">
        <v>491</v>
      </c>
      <c r="C50" s="31" t="s">
        <v>390</v>
      </c>
      <c r="D50" s="78">
        <f>D29</f>
        <v>45</v>
      </c>
      <c r="E50" s="154"/>
      <c r="F50" s="12">
        <f t="shared" si="1"/>
        <v>0</v>
      </c>
      <c r="G50" s="72"/>
    </row>
    <row r="51" spans="1:7" s="78" customFormat="1" ht="12.75" customHeight="1">
      <c r="A51" s="72" t="s">
        <v>398</v>
      </c>
      <c r="B51" s="78" t="s">
        <v>492</v>
      </c>
      <c r="C51" s="31" t="s">
        <v>390</v>
      </c>
      <c r="D51" s="78">
        <f>D24+D25</f>
        <v>57</v>
      </c>
      <c r="E51" s="154"/>
      <c r="F51" s="12">
        <f t="shared" si="1"/>
        <v>0</v>
      </c>
      <c r="G51" s="72"/>
    </row>
    <row r="52" spans="1:7" s="78" customFormat="1" ht="12.75" customHeight="1">
      <c r="A52" s="72" t="s">
        <v>400</v>
      </c>
      <c r="B52" s="78" t="s">
        <v>493</v>
      </c>
      <c r="C52" s="31" t="s">
        <v>390</v>
      </c>
      <c r="D52" s="78">
        <f>D23+D26</f>
        <v>55</v>
      </c>
      <c r="E52" s="154"/>
      <c r="F52" s="12">
        <f t="shared" si="1"/>
        <v>0</v>
      </c>
      <c r="G52" s="72"/>
    </row>
    <row r="53" spans="1:7" s="78" customFormat="1" ht="12.75" customHeight="1">
      <c r="A53" s="72" t="s">
        <v>401</v>
      </c>
      <c r="B53" s="78" t="s">
        <v>494</v>
      </c>
      <c r="C53" s="31" t="s">
        <v>390</v>
      </c>
      <c r="D53" s="78">
        <f>D18+D19+D20</f>
        <v>232</v>
      </c>
      <c r="E53" s="154"/>
      <c r="F53" s="12">
        <f t="shared" si="1"/>
        <v>0</v>
      </c>
      <c r="G53" s="72"/>
    </row>
    <row r="54" spans="1:7" s="78" customFormat="1" ht="12.75" customHeight="1">
      <c r="A54" s="72" t="s">
        <v>402</v>
      </c>
      <c r="B54" s="78" t="s">
        <v>495</v>
      </c>
      <c r="C54" s="31" t="s">
        <v>390</v>
      </c>
      <c r="D54" s="78">
        <f>D39</f>
        <v>58</v>
      </c>
      <c r="E54" s="154"/>
      <c r="F54" s="12">
        <f t="shared" si="1"/>
        <v>0</v>
      </c>
      <c r="G54" s="72"/>
    </row>
    <row r="55" spans="1:7" s="78" customFormat="1" ht="12.75" customHeight="1">
      <c r="A55" s="72" t="s">
        <v>539</v>
      </c>
      <c r="B55" s="153" t="s">
        <v>496</v>
      </c>
      <c r="C55" s="31" t="s">
        <v>390</v>
      </c>
      <c r="D55" s="78">
        <f>D31+D32</f>
        <v>47</v>
      </c>
      <c r="E55" s="154"/>
      <c r="F55" s="12">
        <f t="shared" si="1"/>
        <v>0</v>
      </c>
      <c r="G55" s="72"/>
    </row>
    <row r="56" spans="1:7" s="78" customFormat="1" ht="12.75" customHeight="1">
      <c r="A56" s="72" t="s">
        <v>540</v>
      </c>
      <c r="B56" s="153" t="s">
        <v>497</v>
      </c>
      <c r="C56" s="31" t="s">
        <v>390</v>
      </c>
      <c r="D56" s="78">
        <f>D33</f>
        <v>73</v>
      </c>
      <c r="E56" s="154"/>
      <c r="F56" s="12">
        <f t="shared" si="1"/>
        <v>0</v>
      </c>
      <c r="G56" s="72"/>
    </row>
    <row r="57" spans="1:7" s="78" customFormat="1" ht="12.75" customHeight="1">
      <c r="A57" s="72" t="s">
        <v>541</v>
      </c>
      <c r="B57" s="153" t="s">
        <v>842</v>
      </c>
      <c r="C57" s="31" t="s">
        <v>390</v>
      </c>
      <c r="D57" s="78">
        <f>D34</f>
        <v>15</v>
      </c>
      <c r="E57" s="154"/>
      <c r="F57" s="12">
        <f t="shared" si="1"/>
        <v>0</v>
      </c>
      <c r="G57" s="72"/>
    </row>
    <row r="58" spans="1:7" s="78" customFormat="1" ht="12.75" customHeight="1">
      <c r="A58" s="72" t="s">
        <v>542</v>
      </c>
      <c r="B58" s="78" t="s">
        <v>498</v>
      </c>
      <c r="C58" s="31" t="s">
        <v>390</v>
      </c>
      <c r="D58" s="78">
        <f>D36+D37</f>
        <v>398</v>
      </c>
      <c r="E58" s="154"/>
      <c r="F58" s="12">
        <f t="shared" si="1"/>
        <v>0</v>
      </c>
      <c r="G58" s="72"/>
    </row>
    <row r="59" spans="1:7" s="78" customFormat="1" ht="12.75" customHeight="1">
      <c r="A59" s="72" t="s">
        <v>543</v>
      </c>
      <c r="B59" s="78" t="s">
        <v>499</v>
      </c>
      <c r="C59" s="31" t="s">
        <v>390</v>
      </c>
      <c r="D59" s="78">
        <f>D54</f>
        <v>58</v>
      </c>
      <c r="E59" s="154"/>
      <c r="F59" s="12">
        <f t="shared" si="1"/>
        <v>0</v>
      </c>
      <c r="G59" s="72"/>
    </row>
    <row r="60" spans="1:7" s="78" customFormat="1" ht="12.75" customHeight="1">
      <c r="A60" s="72" t="s">
        <v>544</v>
      </c>
      <c r="B60" s="78" t="s">
        <v>500</v>
      </c>
      <c r="C60" s="31" t="s">
        <v>390</v>
      </c>
      <c r="D60" s="78">
        <v>6</v>
      </c>
      <c r="E60" s="154"/>
      <c r="F60" s="12">
        <f t="shared" si="1"/>
        <v>0</v>
      </c>
      <c r="G60" s="72"/>
    </row>
    <row r="61" spans="1:7" s="78" customFormat="1" ht="12.75" customHeight="1">
      <c r="A61" s="72" t="s">
        <v>545</v>
      </c>
      <c r="B61" s="78" t="s">
        <v>501</v>
      </c>
      <c r="C61" s="31" t="s">
        <v>390</v>
      </c>
      <c r="D61" s="78">
        <v>2</v>
      </c>
      <c r="E61" s="154"/>
      <c r="F61" s="12">
        <f t="shared" si="1"/>
        <v>0</v>
      </c>
      <c r="G61" s="72"/>
    </row>
    <row r="62" spans="1:7" s="78" customFormat="1" ht="12.75" customHeight="1">
      <c r="A62" s="72" t="s">
        <v>546</v>
      </c>
      <c r="B62" s="78" t="s">
        <v>502</v>
      </c>
      <c r="C62" s="31" t="s">
        <v>390</v>
      </c>
      <c r="D62" s="78">
        <v>1</v>
      </c>
      <c r="E62" s="154"/>
      <c r="F62" s="12">
        <f t="shared" si="1"/>
        <v>0</v>
      </c>
      <c r="G62" s="72"/>
    </row>
    <row r="63" spans="1:7" s="78" customFormat="1" ht="12.75" customHeight="1">
      <c r="A63" s="72" t="s">
        <v>547</v>
      </c>
      <c r="B63" s="78" t="s">
        <v>503</v>
      </c>
      <c r="C63" s="31" t="s">
        <v>390</v>
      </c>
      <c r="D63" s="78">
        <v>5</v>
      </c>
      <c r="E63" s="154"/>
      <c r="F63" s="12">
        <f t="shared" si="1"/>
        <v>0</v>
      </c>
      <c r="G63" s="72"/>
    </row>
    <row r="64" spans="1:7" s="78" customFormat="1" ht="12.75" customHeight="1">
      <c r="A64" s="72" t="s">
        <v>548</v>
      </c>
      <c r="B64" s="78" t="s">
        <v>504</v>
      </c>
      <c r="C64" s="31" t="s">
        <v>390</v>
      </c>
      <c r="D64" s="78">
        <v>2</v>
      </c>
      <c r="E64" s="154"/>
      <c r="F64" s="12">
        <f t="shared" si="1"/>
        <v>0</v>
      </c>
      <c r="G64" s="72"/>
    </row>
    <row r="65" spans="1:7" s="78" customFormat="1" ht="12.75" customHeight="1">
      <c r="A65" s="72" t="s">
        <v>549</v>
      </c>
      <c r="B65" s="78" t="s">
        <v>505</v>
      </c>
      <c r="C65" s="31" t="s">
        <v>390</v>
      </c>
      <c r="D65" s="78">
        <v>368</v>
      </c>
      <c r="E65" s="154"/>
      <c r="F65" s="12">
        <f t="shared" si="1"/>
        <v>0</v>
      </c>
      <c r="G65" s="72"/>
    </row>
    <row r="66" spans="1:7" s="78" customFormat="1" ht="12.75" customHeight="1" outlineLevel="1">
      <c r="A66" s="72" t="s">
        <v>886</v>
      </c>
      <c r="B66" s="78" t="s">
        <v>506</v>
      </c>
      <c r="C66" s="31" t="s">
        <v>390</v>
      </c>
      <c r="D66" s="31">
        <v>52</v>
      </c>
      <c r="E66" s="154"/>
      <c r="F66" s="12">
        <f aca="true" t="shared" si="2" ref="F66:F78">E66*D66</f>
        <v>0</v>
      </c>
      <c r="G66" s="72"/>
    </row>
    <row r="67" spans="1:7" s="78" customFormat="1" ht="12.75" customHeight="1" outlineLevel="1">
      <c r="A67" s="72" t="s">
        <v>887</v>
      </c>
      <c r="B67" s="78" t="s">
        <v>507</v>
      </c>
      <c r="C67" s="31" t="s">
        <v>390</v>
      </c>
      <c r="D67" s="31">
        <v>71</v>
      </c>
      <c r="E67" s="154"/>
      <c r="F67" s="12">
        <f t="shared" si="2"/>
        <v>0</v>
      </c>
      <c r="G67" s="72"/>
    </row>
    <row r="68" spans="1:7" s="78" customFormat="1" ht="12.75" customHeight="1" outlineLevel="1">
      <c r="A68" s="72" t="s">
        <v>888</v>
      </c>
      <c r="B68" s="78" t="s">
        <v>508</v>
      </c>
      <c r="C68" s="31" t="s">
        <v>390</v>
      </c>
      <c r="D68" s="78">
        <v>20</v>
      </c>
      <c r="E68" s="154"/>
      <c r="F68" s="12">
        <f t="shared" si="2"/>
        <v>0</v>
      </c>
      <c r="G68" s="72"/>
    </row>
    <row r="69" spans="1:7" s="78" customFormat="1" ht="12.75" customHeight="1" outlineLevel="1">
      <c r="A69" s="72" t="s">
        <v>889</v>
      </c>
      <c r="B69" s="78" t="s">
        <v>509</v>
      </c>
      <c r="C69" s="31" t="s">
        <v>434</v>
      </c>
      <c r="D69" s="31">
        <f>D7</f>
        <v>80</v>
      </c>
      <c r="E69" s="154"/>
      <c r="F69" s="12">
        <f t="shared" si="2"/>
        <v>0</v>
      </c>
      <c r="G69" s="72"/>
    </row>
    <row r="70" spans="1:7" s="78" customFormat="1" ht="12.75" customHeight="1" outlineLevel="1">
      <c r="A70" s="72" t="s">
        <v>891</v>
      </c>
      <c r="B70" s="78" t="s">
        <v>510</v>
      </c>
      <c r="C70" s="31" t="s">
        <v>434</v>
      </c>
      <c r="D70" s="31">
        <f>D8</f>
        <v>83</v>
      </c>
      <c r="E70" s="154"/>
      <c r="F70" s="12">
        <f t="shared" si="2"/>
        <v>0</v>
      </c>
      <c r="G70" s="72"/>
    </row>
    <row r="71" spans="1:7" s="78" customFormat="1" ht="12.75" customHeight="1" outlineLevel="1">
      <c r="A71" s="72" t="s">
        <v>892</v>
      </c>
      <c r="B71" s="78" t="s">
        <v>511</v>
      </c>
      <c r="C71" s="31" t="s">
        <v>434</v>
      </c>
      <c r="D71" s="31">
        <f>D11+D10+D9</f>
        <v>4399</v>
      </c>
      <c r="E71" s="154"/>
      <c r="F71" s="12">
        <f t="shared" si="2"/>
        <v>0</v>
      </c>
      <c r="G71" s="72"/>
    </row>
    <row r="72" spans="1:7" s="78" customFormat="1" ht="12.75" customHeight="1" outlineLevel="1">
      <c r="A72" s="72" t="s">
        <v>893</v>
      </c>
      <c r="B72" s="78" t="s">
        <v>512</v>
      </c>
      <c r="C72" s="31" t="s">
        <v>434</v>
      </c>
      <c r="D72" s="31">
        <f>D12+D13</f>
        <v>120</v>
      </c>
      <c r="E72" s="154"/>
      <c r="F72" s="12">
        <f t="shared" si="2"/>
        <v>0</v>
      </c>
      <c r="G72" s="72"/>
    </row>
    <row r="73" spans="1:7" s="78" customFormat="1" ht="12.75" customHeight="1" outlineLevel="1">
      <c r="A73" s="72" t="s">
        <v>894</v>
      </c>
      <c r="B73" s="78" t="s">
        <v>513</v>
      </c>
      <c r="C73" s="31" t="s">
        <v>434</v>
      </c>
      <c r="D73" s="78">
        <f>D14</f>
        <v>32</v>
      </c>
      <c r="E73" s="154"/>
      <c r="F73" s="12">
        <f t="shared" si="2"/>
        <v>0</v>
      </c>
      <c r="G73" s="72"/>
    </row>
    <row r="74" spans="1:7" s="78" customFormat="1" ht="12.75" customHeight="1">
      <c r="A74" s="72" t="s">
        <v>895</v>
      </c>
      <c r="B74" s="78" t="s">
        <v>514</v>
      </c>
      <c r="C74" s="31" t="s">
        <v>434</v>
      </c>
      <c r="D74" s="78">
        <f>D15+D16</f>
        <v>83</v>
      </c>
      <c r="E74" s="154"/>
      <c r="F74" s="12">
        <f t="shared" si="2"/>
        <v>0</v>
      </c>
      <c r="G74" s="72"/>
    </row>
    <row r="75" spans="1:7" s="78" customFormat="1" ht="12.75" customHeight="1" outlineLevel="1">
      <c r="A75" s="72" t="s">
        <v>926</v>
      </c>
      <c r="B75" s="78" t="s">
        <v>515</v>
      </c>
      <c r="C75" s="31" t="s">
        <v>390</v>
      </c>
      <c r="D75" s="31">
        <v>7</v>
      </c>
      <c r="E75" s="154"/>
      <c r="F75" s="12">
        <f t="shared" si="2"/>
        <v>0</v>
      </c>
      <c r="G75" s="72"/>
    </row>
    <row r="76" spans="1:6" ht="12.75" customHeight="1">
      <c r="A76" s="72" t="s">
        <v>928</v>
      </c>
      <c r="B76" s="71" t="s">
        <v>516</v>
      </c>
      <c r="C76" s="31" t="s">
        <v>434</v>
      </c>
      <c r="D76" s="31">
        <f>D45+D46+D47+D48</f>
        <v>1556</v>
      </c>
      <c r="E76" s="154"/>
      <c r="F76" s="12">
        <f>E76*D76</f>
        <v>0</v>
      </c>
    </row>
    <row r="77" spans="1:6" ht="12.75" customHeight="1">
      <c r="A77" s="72" t="s">
        <v>930</v>
      </c>
      <c r="B77" s="71" t="s">
        <v>18</v>
      </c>
      <c r="C77" s="31" t="s">
        <v>517</v>
      </c>
      <c r="D77" s="31">
        <v>1600</v>
      </c>
      <c r="E77" s="154"/>
      <c r="F77" s="12">
        <f>E77*D77</f>
        <v>0</v>
      </c>
    </row>
    <row r="78" spans="1:7" s="78" customFormat="1" ht="12.75" customHeight="1" outlineLevel="1">
      <c r="A78" s="72" t="s">
        <v>932</v>
      </c>
      <c r="B78" s="78" t="s">
        <v>518</v>
      </c>
      <c r="C78" s="31" t="s">
        <v>445</v>
      </c>
      <c r="D78" s="78">
        <v>50</v>
      </c>
      <c r="E78" s="154"/>
      <c r="F78" s="12">
        <f t="shared" si="2"/>
        <v>0</v>
      </c>
      <c r="G78" s="72"/>
    </row>
    <row r="79" spans="1:7" s="78" customFormat="1" ht="12.75" customHeight="1" outlineLevel="1">
      <c r="A79" s="72" t="s">
        <v>934</v>
      </c>
      <c r="B79" s="78" t="s">
        <v>137</v>
      </c>
      <c r="C79" s="31" t="s">
        <v>138</v>
      </c>
      <c r="E79" s="154"/>
      <c r="F79" s="12">
        <f>E79*D79</f>
        <v>0</v>
      </c>
      <c r="G79" s="72"/>
    </row>
    <row r="80" spans="1:7" s="78" customFormat="1" ht="12.75" customHeight="1" outlineLevel="1">
      <c r="A80" s="72"/>
      <c r="C80" s="31"/>
      <c r="E80" s="154"/>
      <c r="F80" s="12"/>
      <c r="G80" s="72"/>
    </row>
    <row r="81" spans="1:7" s="36" customFormat="1" ht="12.75" customHeight="1">
      <c r="A81" s="84" t="s">
        <v>407</v>
      </c>
      <c r="B81" s="180"/>
      <c r="C81" s="31"/>
      <c r="D81" s="115"/>
      <c r="E81" s="116"/>
      <c r="F81" s="116"/>
      <c r="G81" s="72"/>
    </row>
    <row r="82" spans="1:7" s="36" customFormat="1" ht="12.75" customHeight="1">
      <c r="A82" s="16" t="s">
        <v>447</v>
      </c>
      <c r="B82" s="35"/>
      <c r="C82" s="32"/>
      <c r="D82" s="32"/>
      <c r="E82" s="33"/>
      <c r="F82" s="12">
        <f>SUM(F7:F42)</f>
        <v>0</v>
      </c>
      <c r="G82" s="72"/>
    </row>
    <row r="83" spans="1:7" s="36" customFormat="1" ht="12.75" customHeight="1">
      <c r="A83" s="16" t="s">
        <v>448</v>
      </c>
      <c r="B83" s="35"/>
      <c r="C83" s="32"/>
      <c r="D83" s="32"/>
      <c r="E83" s="33"/>
      <c r="F83" s="12">
        <f>SUM(F45:F78)</f>
        <v>0</v>
      </c>
      <c r="G83" s="72"/>
    </row>
    <row r="84" spans="1:7" s="36" customFormat="1" ht="12.75" customHeight="1">
      <c r="A84" s="16" t="s">
        <v>449</v>
      </c>
      <c r="B84" s="35"/>
      <c r="C84" s="32"/>
      <c r="D84" s="32"/>
      <c r="E84" s="33"/>
      <c r="F84" s="12">
        <v>0</v>
      </c>
      <c r="G84" s="72"/>
    </row>
    <row r="85" spans="1:7" s="36" customFormat="1" ht="12.75" customHeight="1">
      <c r="A85" s="16" t="s">
        <v>450</v>
      </c>
      <c r="B85" s="35"/>
      <c r="C85" s="32"/>
      <c r="D85" s="32"/>
      <c r="E85" s="33"/>
      <c r="F85" s="12">
        <v>0</v>
      </c>
      <c r="G85" s="72"/>
    </row>
    <row r="86" spans="1:7" s="10" customFormat="1" ht="12.75" customHeight="1">
      <c r="A86" s="41" t="s">
        <v>394</v>
      </c>
      <c r="B86" s="61"/>
      <c r="C86" s="115"/>
      <c r="D86" s="115"/>
      <c r="E86" s="155"/>
      <c r="F86" s="151">
        <f>SUM(F82:F85)</f>
        <v>0</v>
      </c>
      <c r="G86" s="72"/>
    </row>
    <row r="258" spans="2:3" ht="12.75" customHeight="1">
      <c r="B258" s="90"/>
      <c r="C258" s="90"/>
    </row>
    <row r="259" spans="2:3" ht="12.75" customHeight="1">
      <c r="B259" s="90"/>
      <c r="C259" s="90"/>
    </row>
  </sheetData>
  <sheetProtection/>
  <printOptions/>
  <pageMargins left="0.7" right="0.7" top="0.787401575" bottom="0.7874015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56"/>
  <sheetViews>
    <sheetView zoomScale="90" zoomScaleNormal="90" zoomScalePageLayoutView="0" workbookViewId="0" topLeftCell="A1">
      <selection activeCell="K10" sqref="K10"/>
    </sheetView>
  </sheetViews>
  <sheetFormatPr defaultColWidth="9.140625" defaultRowHeight="12.75"/>
  <cols>
    <col min="1" max="1" width="9.140625" style="135" customWidth="1"/>
    <col min="2" max="2" width="61.28125" style="135" customWidth="1"/>
    <col min="3" max="3" width="6.8515625" style="149" customWidth="1"/>
    <col min="4" max="4" width="9.421875" style="149" customWidth="1"/>
    <col min="5" max="5" width="11.00390625" style="233" customWidth="1"/>
    <col min="6" max="6" width="13.421875" style="233" customWidth="1"/>
    <col min="7" max="7" width="22.7109375" style="149" customWidth="1"/>
    <col min="8" max="16384" width="9.140625" style="135" customWidth="1"/>
  </cols>
  <sheetData>
    <row r="1" spans="1:7" s="57" customFormat="1" ht="12.75">
      <c r="A1" s="51" t="s">
        <v>381</v>
      </c>
      <c r="B1" s="54" t="s">
        <v>395</v>
      </c>
      <c r="C1" s="55"/>
      <c r="D1" s="55"/>
      <c r="E1" s="226"/>
      <c r="F1" s="226"/>
      <c r="G1" s="55"/>
    </row>
    <row r="2" spans="2:7" s="57" customFormat="1" ht="12.75">
      <c r="B2" s="57" t="s">
        <v>415</v>
      </c>
      <c r="C2" s="55"/>
      <c r="D2" s="55"/>
      <c r="E2" s="226"/>
      <c r="F2" s="226"/>
      <c r="G2" s="55"/>
    </row>
    <row r="3" spans="2:7" s="57" customFormat="1" ht="12.75">
      <c r="B3" s="57" t="s">
        <v>451</v>
      </c>
      <c r="C3" s="55"/>
      <c r="D3" s="55"/>
      <c r="E3" s="226"/>
      <c r="F3" s="226"/>
      <c r="G3" s="55"/>
    </row>
    <row r="4" spans="1:7" s="68" customFormat="1" ht="12.75" customHeight="1">
      <c r="A4" s="64"/>
      <c r="B4" s="117"/>
      <c r="C4" s="168"/>
      <c r="D4" s="64"/>
      <c r="E4" s="227"/>
      <c r="F4" s="228"/>
      <c r="G4" s="17" t="s">
        <v>404</v>
      </c>
    </row>
    <row r="5" spans="1:7" s="124" customFormat="1" ht="12.75" customHeight="1">
      <c r="A5" s="119" t="s">
        <v>433</v>
      </c>
      <c r="B5" s="120"/>
      <c r="C5" s="169"/>
      <c r="D5" s="170"/>
      <c r="E5" s="229"/>
      <c r="F5" s="229"/>
      <c r="G5" s="19" t="s">
        <v>405</v>
      </c>
    </row>
    <row r="6" spans="1:7" s="129" customFormat="1" ht="12.75" customHeight="1">
      <c r="A6" s="125" t="s">
        <v>382</v>
      </c>
      <c r="B6" s="126" t="s">
        <v>384</v>
      </c>
      <c r="C6" s="125" t="s">
        <v>385</v>
      </c>
      <c r="D6" s="127" t="s">
        <v>386</v>
      </c>
      <c r="E6" s="230" t="s">
        <v>387</v>
      </c>
      <c r="F6" s="230" t="s">
        <v>388</v>
      </c>
      <c r="G6" s="19" t="s">
        <v>406</v>
      </c>
    </row>
    <row r="7" spans="1:7" ht="12.75">
      <c r="A7" s="130" t="s">
        <v>389</v>
      </c>
      <c r="B7" s="131" t="s">
        <v>866</v>
      </c>
      <c r="C7" s="130" t="s">
        <v>390</v>
      </c>
      <c r="D7" s="130">
        <v>1</v>
      </c>
      <c r="E7" s="231"/>
      <c r="F7" s="12">
        <f>E7*D7</f>
        <v>0</v>
      </c>
      <c r="G7" s="134" t="s">
        <v>17</v>
      </c>
    </row>
    <row r="8" spans="1:7" ht="12.75">
      <c r="A8" s="130" t="s">
        <v>391</v>
      </c>
      <c r="B8" s="131" t="s">
        <v>867</v>
      </c>
      <c r="C8" s="130" t="s">
        <v>390</v>
      </c>
      <c r="D8" s="130">
        <v>6</v>
      </c>
      <c r="E8" s="231"/>
      <c r="F8" s="12">
        <f aca="true" t="shared" si="0" ref="F8:F50">E8*D8</f>
        <v>0</v>
      </c>
      <c r="G8" s="134" t="s">
        <v>17</v>
      </c>
    </row>
    <row r="9" spans="1:7" ht="12.75">
      <c r="A9" s="130" t="s">
        <v>392</v>
      </c>
      <c r="B9" s="131" t="s">
        <v>868</v>
      </c>
      <c r="C9" s="130" t="s">
        <v>390</v>
      </c>
      <c r="D9" s="130">
        <v>12</v>
      </c>
      <c r="E9" s="231"/>
      <c r="F9" s="12">
        <f t="shared" si="0"/>
        <v>0</v>
      </c>
      <c r="G9" s="136" t="s">
        <v>17</v>
      </c>
    </row>
    <row r="10" spans="1:7" ht="25.5">
      <c r="A10" s="130" t="s">
        <v>393</v>
      </c>
      <c r="B10" s="131" t="s">
        <v>869</v>
      </c>
      <c r="C10" s="130" t="s">
        <v>390</v>
      </c>
      <c r="D10" s="130">
        <v>2</v>
      </c>
      <c r="E10" s="231"/>
      <c r="F10" s="12">
        <f t="shared" si="0"/>
        <v>0</v>
      </c>
      <c r="G10" s="134" t="s">
        <v>17</v>
      </c>
    </row>
    <row r="11" spans="1:7" s="138" customFormat="1" ht="12.75">
      <c r="A11" s="130" t="s">
        <v>396</v>
      </c>
      <c r="B11" s="137" t="s">
        <v>870</v>
      </c>
      <c r="C11" s="5" t="s">
        <v>390</v>
      </c>
      <c r="D11" s="5">
        <v>2</v>
      </c>
      <c r="E11" s="231"/>
      <c r="F11" s="12">
        <f t="shared" si="0"/>
        <v>0</v>
      </c>
      <c r="G11" s="136" t="s">
        <v>17</v>
      </c>
    </row>
    <row r="12" spans="1:7" ht="12.75">
      <c r="A12" s="130" t="s">
        <v>397</v>
      </c>
      <c r="B12" s="131" t="s">
        <v>871</v>
      </c>
      <c r="C12" s="130" t="s">
        <v>390</v>
      </c>
      <c r="D12" s="130">
        <v>23</v>
      </c>
      <c r="E12" s="231"/>
      <c r="F12" s="12">
        <f t="shared" si="0"/>
        <v>0</v>
      </c>
      <c r="G12" s="134" t="s">
        <v>17</v>
      </c>
    </row>
    <row r="13" spans="1:7" ht="12.75">
      <c r="A13" s="130" t="s">
        <v>398</v>
      </c>
      <c r="B13" s="131" t="s">
        <v>872</v>
      </c>
      <c r="C13" s="130" t="s">
        <v>390</v>
      </c>
      <c r="D13" s="130">
        <v>8</v>
      </c>
      <c r="E13" s="231"/>
      <c r="F13" s="12">
        <f t="shared" si="0"/>
        <v>0</v>
      </c>
      <c r="G13" s="134" t="s">
        <v>17</v>
      </c>
    </row>
    <row r="14" spans="1:7" ht="25.5">
      <c r="A14" s="130" t="s">
        <v>400</v>
      </c>
      <c r="B14" s="131" t="s">
        <v>873</v>
      </c>
      <c r="C14" s="130" t="s">
        <v>390</v>
      </c>
      <c r="D14" s="130">
        <v>13</v>
      </c>
      <c r="E14" s="231"/>
      <c r="F14" s="12">
        <f t="shared" si="0"/>
        <v>0</v>
      </c>
      <c r="G14" s="134" t="s">
        <v>17</v>
      </c>
    </row>
    <row r="15" spans="1:7" ht="38.25">
      <c r="A15" s="130" t="s">
        <v>401</v>
      </c>
      <c r="B15" s="131" t="s">
        <v>874</v>
      </c>
      <c r="C15" s="130" t="s">
        <v>390</v>
      </c>
      <c r="D15" s="130">
        <v>2</v>
      </c>
      <c r="E15" s="231"/>
      <c r="F15" s="12">
        <f t="shared" si="0"/>
        <v>0</v>
      </c>
      <c r="G15" s="134" t="s">
        <v>17</v>
      </c>
    </row>
    <row r="16" spans="1:7" ht="25.5">
      <c r="A16" s="130" t="s">
        <v>402</v>
      </c>
      <c r="B16" s="131" t="s">
        <v>875</v>
      </c>
      <c r="C16" s="130" t="s">
        <v>390</v>
      </c>
      <c r="D16" s="130">
        <v>67</v>
      </c>
      <c r="E16" s="231"/>
      <c r="F16" s="12">
        <f t="shared" si="0"/>
        <v>0</v>
      </c>
      <c r="G16" s="134" t="s">
        <v>17</v>
      </c>
    </row>
    <row r="17" spans="1:7" ht="25.5">
      <c r="A17" s="130" t="s">
        <v>539</v>
      </c>
      <c r="B17" s="131" t="s">
        <v>876</v>
      </c>
      <c r="C17" s="130" t="s">
        <v>390</v>
      </c>
      <c r="D17" s="130">
        <v>27</v>
      </c>
      <c r="E17" s="231"/>
      <c r="F17" s="12">
        <f t="shared" si="0"/>
        <v>0</v>
      </c>
      <c r="G17" s="134" t="s">
        <v>17</v>
      </c>
    </row>
    <row r="18" spans="1:7" ht="25.5">
      <c r="A18" s="130" t="s">
        <v>540</v>
      </c>
      <c r="B18" s="131" t="s">
        <v>877</v>
      </c>
      <c r="C18" s="130" t="s">
        <v>390</v>
      </c>
      <c r="D18" s="130">
        <v>1</v>
      </c>
      <c r="E18" s="231"/>
      <c r="F18" s="12">
        <f t="shared" si="0"/>
        <v>0</v>
      </c>
      <c r="G18" s="134" t="s">
        <v>17</v>
      </c>
    </row>
    <row r="19" spans="1:7" ht="38.25">
      <c r="A19" s="130" t="s">
        <v>541</v>
      </c>
      <c r="B19" s="131" t="s">
        <v>878</v>
      </c>
      <c r="C19" s="130" t="s">
        <v>390</v>
      </c>
      <c r="D19" s="130">
        <v>4</v>
      </c>
      <c r="E19" s="231"/>
      <c r="F19" s="12">
        <f t="shared" si="0"/>
        <v>0</v>
      </c>
      <c r="G19" s="134" t="s">
        <v>17</v>
      </c>
    </row>
    <row r="20" spans="1:7" ht="25.5">
      <c r="A20" s="130" t="s">
        <v>542</v>
      </c>
      <c r="B20" s="131" t="s">
        <v>879</v>
      </c>
      <c r="C20" s="130" t="s">
        <v>390</v>
      </c>
      <c r="D20" s="130">
        <v>4</v>
      </c>
      <c r="E20" s="231"/>
      <c r="F20" s="12">
        <f t="shared" si="0"/>
        <v>0</v>
      </c>
      <c r="G20" s="134" t="s">
        <v>17</v>
      </c>
    </row>
    <row r="21" spans="1:7" ht="25.5">
      <c r="A21" s="130" t="s">
        <v>543</v>
      </c>
      <c r="B21" s="131" t="s">
        <v>880</v>
      </c>
      <c r="C21" s="130" t="s">
        <v>390</v>
      </c>
      <c r="D21" s="130">
        <v>4</v>
      </c>
      <c r="E21" s="231"/>
      <c r="F21" s="12">
        <f t="shared" si="0"/>
        <v>0</v>
      </c>
      <c r="G21" s="134" t="s">
        <v>17</v>
      </c>
    </row>
    <row r="22" spans="1:7" ht="38.25">
      <c r="A22" s="130" t="s">
        <v>544</v>
      </c>
      <c r="B22" s="131" t="s">
        <v>881</v>
      </c>
      <c r="C22" s="130" t="s">
        <v>390</v>
      </c>
      <c r="D22" s="130">
        <v>6</v>
      </c>
      <c r="E22" s="231"/>
      <c r="F22" s="12">
        <f t="shared" si="0"/>
        <v>0</v>
      </c>
      <c r="G22" s="134" t="s">
        <v>17</v>
      </c>
    </row>
    <row r="23" spans="1:7" ht="38.25">
      <c r="A23" s="130" t="s">
        <v>545</v>
      </c>
      <c r="B23" s="131" t="s">
        <v>882</v>
      </c>
      <c r="C23" s="130" t="s">
        <v>390</v>
      </c>
      <c r="D23" s="130">
        <v>2</v>
      </c>
      <c r="E23" s="231"/>
      <c r="F23" s="12">
        <f t="shared" si="0"/>
        <v>0</v>
      </c>
      <c r="G23" s="134" t="s">
        <v>17</v>
      </c>
    </row>
    <row r="24" spans="1:7" ht="12.75">
      <c r="A24" s="130" t="s">
        <v>546</v>
      </c>
      <c r="B24" s="131" t="s">
        <v>883</v>
      </c>
      <c r="C24" s="130" t="s">
        <v>390</v>
      </c>
      <c r="D24" s="130">
        <v>1</v>
      </c>
      <c r="E24" s="231"/>
      <c r="F24" s="12">
        <f t="shared" si="0"/>
        <v>0</v>
      </c>
      <c r="G24" s="134" t="s">
        <v>17</v>
      </c>
    </row>
    <row r="25" spans="1:7" ht="12.75">
      <c r="A25" s="130" t="s">
        <v>547</v>
      </c>
      <c r="B25" s="131" t="s">
        <v>884</v>
      </c>
      <c r="C25" s="130" t="s">
        <v>390</v>
      </c>
      <c r="D25" s="130">
        <v>1</v>
      </c>
      <c r="E25" s="231"/>
      <c r="F25" s="12">
        <f t="shared" si="0"/>
        <v>0</v>
      </c>
      <c r="G25" s="134" t="s">
        <v>17</v>
      </c>
    </row>
    <row r="26" spans="1:7" ht="12.75">
      <c r="A26" s="130" t="s">
        <v>548</v>
      </c>
      <c r="B26" s="131" t="s">
        <v>845</v>
      </c>
      <c r="C26" s="130" t="s">
        <v>390</v>
      </c>
      <c r="D26" s="130">
        <v>2</v>
      </c>
      <c r="E26" s="231"/>
      <c r="F26" s="12">
        <f t="shared" si="0"/>
        <v>0</v>
      </c>
      <c r="G26" s="134" t="s">
        <v>17</v>
      </c>
    </row>
    <row r="27" spans="1:7" ht="12.75">
      <c r="A27" s="130" t="s">
        <v>549</v>
      </c>
      <c r="B27" s="131" t="s">
        <v>885</v>
      </c>
      <c r="C27" s="130" t="s">
        <v>517</v>
      </c>
      <c r="D27" s="130">
        <v>8</v>
      </c>
      <c r="E27" s="231"/>
      <c r="F27" s="12">
        <f t="shared" si="0"/>
        <v>0</v>
      </c>
      <c r="G27" s="134"/>
    </row>
    <row r="28" spans="1:7" ht="12.75" customHeight="1">
      <c r="A28" s="119" t="s">
        <v>849</v>
      </c>
      <c r="B28" s="120"/>
      <c r="C28" s="130"/>
      <c r="D28" s="130"/>
      <c r="E28" s="231"/>
      <c r="F28" s="12"/>
      <c r="G28" s="134"/>
    </row>
    <row r="29" spans="1:7" ht="12.75" customHeight="1">
      <c r="A29" s="130" t="s">
        <v>886</v>
      </c>
      <c r="B29" s="131" t="s">
        <v>850</v>
      </c>
      <c r="C29" s="130" t="s">
        <v>390</v>
      </c>
      <c r="D29" s="130">
        <v>1</v>
      </c>
      <c r="E29" s="232"/>
      <c r="F29" s="12">
        <f t="shared" si="0"/>
        <v>0</v>
      </c>
      <c r="G29" s="136" t="s">
        <v>17</v>
      </c>
    </row>
    <row r="30" spans="1:7" ht="12.75" customHeight="1">
      <c r="A30" s="130" t="s">
        <v>887</v>
      </c>
      <c r="B30" s="131" t="s">
        <v>851</v>
      </c>
      <c r="C30" s="130" t="s">
        <v>434</v>
      </c>
      <c r="D30" s="130">
        <v>110</v>
      </c>
      <c r="E30" s="231"/>
      <c r="F30" s="12">
        <f t="shared" si="0"/>
        <v>0</v>
      </c>
      <c r="G30" s="139"/>
    </row>
    <row r="31" spans="1:7" ht="12.75" customHeight="1">
      <c r="A31" s="130" t="s">
        <v>888</v>
      </c>
      <c r="B31" s="131" t="s">
        <v>852</v>
      </c>
      <c r="C31" s="130" t="s">
        <v>434</v>
      </c>
      <c r="D31" s="130">
        <v>765</v>
      </c>
      <c r="E31" s="231"/>
      <c r="F31" s="12">
        <f t="shared" si="0"/>
        <v>0</v>
      </c>
      <c r="G31" s="139"/>
    </row>
    <row r="32" spans="1:7" ht="12.75" customHeight="1">
      <c r="A32" s="130" t="s">
        <v>889</v>
      </c>
      <c r="B32" s="131" t="s">
        <v>890</v>
      </c>
      <c r="C32" s="130" t="s">
        <v>434</v>
      </c>
      <c r="D32" s="130">
        <v>335</v>
      </c>
      <c r="E32" s="231"/>
      <c r="F32" s="12">
        <f t="shared" si="0"/>
        <v>0</v>
      </c>
      <c r="G32" s="136" t="s">
        <v>17</v>
      </c>
    </row>
    <row r="33" spans="1:7" ht="12.75" customHeight="1">
      <c r="A33" s="130" t="s">
        <v>891</v>
      </c>
      <c r="B33" s="131" t="s">
        <v>854</v>
      </c>
      <c r="C33" s="130" t="s">
        <v>434</v>
      </c>
      <c r="D33" s="130">
        <v>335</v>
      </c>
      <c r="E33" s="231"/>
      <c r="F33" s="12">
        <f t="shared" si="0"/>
        <v>0</v>
      </c>
      <c r="G33" s="139"/>
    </row>
    <row r="34" spans="1:7" ht="12.75" customHeight="1">
      <c r="A34" s="130" t="s">
        <v>892</v>
      </c>
      <c r="B34" s="131" t="s">
        <v>855</v>
      </c>
      <c r="C34" s="130" t="s">
        <v>434</v>
      </c>
      <c r="D34" s="130">
        <v>2520</v>
      </c>
      <c r="E34" s="231"/>
      <c r="F34" s="12">
        <f t="shared" si="0"/>
        <v>0</v>
      </c>
      <c r="G34" s="139"/>
    </row>
    <row r="35" spans="1:7" ht="12.75" customHeight="1">
      <c r="A35" s="130" t="s">
        <v>893</v>
      </c>
      <c r="B35" s="131" t="s">
        <v>857</v>
      </c>
      <c r="C35" s="130" t="s">
        <v>434</v>
      </c>
      <c r="D35" s="130">
        <v>80</v>
      </c>
      <c r="E35" s="231"/>
      <c r="F35" s="12">
        <f t="shared" si="0"/>
        <v>0</v>
      </c>
      <c r="G35" s="134"/>
    </row>
    <row r="36" spans="1:7" ht="12.75" customHeight="1">
      <c r="A36" s="130" t="s">
        <v>894</v>
      </c>
      <c r="B36" s="131" t="s">
        <v>858</v>
      </c>
      <c r="C36" s="130" t="s">
        <v>434</v>
      </c>
      <c r="D36" s="130">
        <v>40</v>
      </c>
      <c r="E36" s="231"/>
      <c r="F36" s="12">
        <f t="shared" si="0"/>
        <v>0</v>
      </c>
      <c r="G36" s="139"/>
    </row>
    <row r="37" spans="1:7" ht="12.75" customHeight="1">
      <c r="A37" s="130" t="s">
        <v>895</v>
      </c>
      <c r="B37" s="131" t="s">
        <v>859</v>
      </c>
      <c r="C37" s="130" t="s">
        <v>755</v>
      </c>
      <c r="D37" s="130">
        <v>1</v>
      </c>
      <c r="E37" s="231"/>
      <c r="F37" s="12">
        <f t="shared" si="0"/>
        <v>0</v>
      </c>
      <c r="G37" s="134"/>
    </row>
    <row r="38" spans="1:7" ht="12.75" customHeight="1">
      <c r="A38" s="119" t="s">
        <v>438</v>
      </c>
      <c r="B38" s="120"/>
      <c r="C38" s="169"/>
      <c r="D38" s="170"/>
      <c r="E38" s="229"/>
      <c r="F38" s="12"/>
      <c r="G38" s="134"/>
    </row>
    <row r="39" spans="1:7" ht="12.75" customHeight="1">
      <c r="A39" s="130" t="s">
        <v>389</v>
      </c>
      <c r="B39" s="131" t="s">
        <v>896</v>
      </c>
      <c r="C39" s="130" t="s">
        <v>755</v>
      </c>
      <c r="D39" s="130">
        <v>1</v>
      </c>
      <c r="F39" s="12">
        <f t="shared" si="0"/>
        <v>0</v>
      </c>
      <c r="G39" s="134"/>
    </row>
    <row r="40" spans="1:7" ht="12.75" customHeight="1">
      <c r="A40" s="130" t="s">
        <v>391</v>
      </c>
      <c r="B40" s="131" t="s">
        <v>897</v>
      </c>
      <c r="C40" s="130" t="s">
        <v>755</v>
      </c>
      <c r="D40" s="130">
        <v>1</v>
      </c>
      <c r="F40" s="12">
        <f t="shared" si="0"/>
        <v>0</v>
      </c>
      <c r="G40" s="134"/>
    </row>
    <row r="41" spans="1:7" ht="12.75" customHeight="1">
      <c r="A41" s="130" t="s">
        <v>392</v>
      </c>
      <c r="B41" s="131" t="s">
        <v>862</v>
      </c>
      <c r="C41" s="130" t="s">
        <v>755</v>
      </c>
      <c r="D41" s="130">
        <v>1</v>
      </c>
      <c r="F41" s="12">
        <f t="shared" si="0"/>
        <v>0</v>
      </c>
      <c r="G41" s="134"/>
    </row>
    <row r="42" spans="1:7" ht="12.75" customHeight="1">
      <c r="A42" s="130" t="s">
        <v>393</v>
      </c>
      <c r="B42" s="131" t="s">
        <v>898</v>
      </c>
      <c r="C42" s="130" t="s">
        <v>755</v>
      </c>
      <c r="D42" s="130">
        <v>1</v>
      </c>
      <c r="F42" s="12">
        <f t="shared" si="0"/>
        <v>0</v>
      </c>
      <c r="G42" s="134"/>
    </row>
    <row r="43" spans="1:7" ht="12.75" customHeight="1">
      <c r="A43" s="130" t="s">
        <v>396</v>
      </c>
      <c r="B43" s="131" t="s">
        <v>899</v>
      </c>
      <c r="C43" s="130" t="s">
        <v>755</v>
      </c>
      <c r="D43" s="130">
        <v>1</v>
      </c>
      <c r="F43" s="12">
        <f t="shared" si="0"/>
        <v>0</v>
      </c>
      <c r="G43" s="134"/>
    </row>
    <row r="44" spans="1:7" ht="12.75" customHeight="1">
      <c r="A44" s="130" t="s">
        <v>397</v>
      </c>
      <c r="B44" s="131" t="s">
        <v>863</v>
      </c>
      <c r="C44" s="130" t="s">
        <v>755</v>
      </c>
      <c r="D44" s="130">
        <v>1</v>
      </c>
      <c r="F44" s="12">
        <f t="shared" si="0"/>
        <v>0</v>
      </c>
      <c r="G44" s="130"/>
    </row>
    <row r="45" spans="1:7" s="121" customFormat="1" ht="12.75">
      <c r="A45" s="141" t="s">
        <v>407</v>
      </c>
      <c r="B45" s="130"/>
      <c r="C45" s="130"/>
      <c r="D45" s="130"/>
      <c r="E45" s="231"/>
      <c r="F45" s="12"/>
      <c r="G45" s="142"/>
    </row>
    <row r="46" spans="1:7" ht="12.75">
      <c r="A46" s="143" t="s">
        <v>447</v>
      </c>
      <c r="B46" s="143"/>
      <c r="C46" s="130" t="s">
        <v>755</v>
      </c>
      <c r="D46" s="130">
        <v>1</v>
      </c>
      <c r="E46" s="231"/>
      <c r="F46" s="12">
        <f>SUM(F7:F37)</f>
        <v>0</v>
      </c>
      <c r="G46" s="134"/>
    </row>
    <row r="47" spans="1:7" ht="12.75">
      <c r="A47" s="143" t="s">
        <v>448</v>
      </c>
      <c r="B47" s="143"/>
      <c r="C47" s="130" t="s">
        <v>755</v>
      </c>
      <c r="D47" s="130">
        <v>1</v>
      </c>
      <c r="E47" s="231"/>
      <c r="F47" s="12">
        <f>SUM(F39:F44)</f>
        <v>0</v>
      </c>
      <c r="G47" s="134"/>
    </row>
    <row r="48" spans="1:7" ht="12.75">
      <c r="A48" s="143" t="s">
        <v>449</v>
      </c>
      <c r="B48" s="143"/>
      <c r="C48" s="130" t="s">
        <v>755</v>
      </c>
      <c r="D48" s="130">
        <v>1</v>
      </c>
      <c r="E48" s="231"/>
      <c r="F48" s="12">
        <f t="shared" si="0"/>
        <v>0</v>
      </c>
      <c r="G48" s="134"/>
    </row>
    <row r="49" spans="1:7" ht="12.75">
      <c r="A49" s="129" t="s">
        <v>864</v>
      </c>
      <c r="B49" s="129"/>
      <c r="C49" s="130" t="s">
        <v>755</v>
      </c>
      <c r="D49" s="130">
        <v>1</v>
      </c>
      <c r="E49" s="231"/>
      <c r="F49" s="12">
        <f t="shared" si="0"/>
        <v>0</v>
      </c>
      <c r="G49" s="134"/>
    </row>
    <row r="50" spans="1:7" ht="12.75">
      <c r="A50" s="129" t="s">
        <v>865</v>
      </c>
      <c r="B50" s="129"/>
      <c r="C50" s="130" t="s">
        <v>755</v>
      </c>
      <c r="D50" s="130">
        <v>1</v>
      </c>
      <c r="E50" s="231"/>
      <c r="F50" s="12">
        <f t="shared" si="0"/>
        <v>0</v>
      </c>
      <c r="G50" s="134"/>
    </row>
    <row r="51" spans="1:7" ht="12.75">
      <c r="A51" s="144" t="s">
        <v>394</v>
      </c>
      <c r="B51" s="145"/>
      <c r="C51" s="175"/>
      <c r="D51" s="175"/>
      <c r="E51" s="231"/>
      <c r="F51" s="156">
        <f>SUM(F46:F50)</f>
        <v>0</v>
      </c>
      <c r="G51" s="130"/>
    </row>
    <row r="52" spans="1:7" s="129" customFormat="1" ht="12.75">
      <c r="A52" s="135"/>
      <c r="B52" s="135"/>
      <c r="C52" s="149"/>
      <c r="D52" s="149"/>
      <c r="E52" s="233"/>
      <c r="F52" s="231"/>
      <c r="G52" s="176"/>
    </row>
    <row r="53" spans="1:7" s="129" customFormat="1" ht="12.75">
      <c r="A53" s="135"/>
      <c r="B53" s="135"/>
      <c r="C53" s="149"/>
      <c r="D53" s="149"/>
      <c r="E53" s="233"/>
      <c r="F53" s="231"/>
      <c r="G53" s="176"/>
    </row>
    <row r="54" spans="1:7" s="129" customFormat="1" ht="12.75">
      <c r="A54" s="135"/>
      <c r="B54" s="135"/>
      <c r="C54" s="149"/>
      <c r="D54" s="149"/>
      <c r="E54" s="233"/>
      <c r="F54" s="234"/>
      <c r="G54" s="176"/>
    </row>
    <row r="55" spans="1:7" s="129" customFormat="1" ht="12.75">
      <c r="A55" s="135"/>
      <c r="B55" s="135"/>
      <c r="C55" s="149"/>
      <c r="D55" s="149"/>
      <c r="E55" s="233"/>
      <c r="F55" s="231"/>
      <c r="G55" s="176"/>
    </row>
    <row r="56" spans="6:7" ht="12.75">
      <c r="F56" s="231"/>
      <c r="G56" s="130"/>
    </row>
  </sheetData>
  <sheetProtection/>
  <conditionalFormatting sqref="I331:P354">
    <cfRule type="cellIs" priority="1" dxfId="0" operator="lessThan" stopIfTrue="1">
      <formula>#REF!</formula>
    </cfRule>
  </conditionalFormatting>
  <printOptions/>
  <pageMargins left="0.7" right="0.7" top="0.787401575" bottom="0.7874015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Státní ústav pro kontrolu léčiv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VZ02_2010_6_P5-ZD_Výkaz_výměr_cenový_list</dc:title>
  <dc:subject>VZ02/2010</dc:subject>
  <dc:creator>Karel Kettner</dc:creator>
  <cp:keywords/>
  <dc:description/>
  <cp:lastModifiedBy>jira</cp:lastModifiedBy>
  <cp:lastPrinted>2010-10-18T08:05:25Z</cp:lastPrinted>
  <dcterms:created xsi:type="dcterms:W3CDTF">2006-08-28T05:33:46Z</dcterms:created>
  <dcterms:modified xsi:type="dcterms:W3CDTF">2010-11-30T08:56:10Z</dcterms:modified>
  <cp:category/>
  <cp:version/>
  <cp:contentType/>
  <cp:contentStatus/>
</cp:coreProperties>
</file>